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FCG-OAO\Desktop\"/>
    </mc:Choice>
  </mc:AlternateContent>
  <xr:revisionPtr revIDLastSave="0" documentId="13_ncr:1_{A53CB192-E97E-4524-BEED-A3E7D650CD6A}" xr6:coauthVersionLast="47" xr6:coauthVersionMax="47" xr10:uidLastSave="{00000000-0000-0000-0000-000000000000}"/>
  <bookViews>
    <workbookView xWindow="-110" yWindow="-110" windowWidth="19420" windowHeight="10300" tabRatio="740" activeTab="1" xr2:uid="{00000000-000D-0000-FFFF-FFFF00000000}"/>
  </bookViews>
  <sheets>
    <sheet name="Instrucciones" sheetId="25" r:id="rId1"/>
    <sheet name="Marco Lógico" sheetId="23" r:id="rId2"/>
    <sheet name="Presupuesto" sheetId="18" r:id="rId3"/>
    <sheet name="lista" sheetId="24" state="hidden" r:id="rId4"/>
    <sheet name="Anexo 1 Presupuesto detallado" sheetId="19" state="hidden" r:id="rId5"/>
    <sheet name="Anexo 2. Vivero" sheetId="20" state="hidden" r:id="rId6"/>
  </sheets>
  <definedNames>
    <definedName name="_xlnm._FilterDatabase" localSheetId="4" hidden="1">'Anexo 1 Presupuesto detallado'!$A$8:$K$60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18" l="1"/>
  <c r="F34" i="18"/>
  <c r="F64" i="18"/>
  <c r="G70" i="18"/>
  <c r="F70" i="18"/>
  <c r="G64" i="18"/>
  <c r="E77" i="18"/>
  <c r="H77" i="18" s="1"/>
  <c r="E76" i="18"/>
  <c r="E73" i="18"/>
  <c r="H73" i="18" s="1"/>
  <c r="E72" i="18"/>
  <c r="H72" i="18" s="1"/>
  <c r="E69" i="18"/>
  <c r="E68" i="18"/>
  <c r="H68" i="18" s="1"/>
  <c r="E67" i="18"/>
  <c r="H67" i="18" s="1"/>
  <c r="E66" i="18"/>
  <c r="E65" i="18"/>
  <c r="E63" i="18"/>
  <c r="E62" i="18"/>
  <c r="H62" i="18" s="1"/>
  <c r="E61" i="18"/>
  <c r="H61" i="18" s="1"/>
  <c r="E60" i="18"/>
  <c r="H60" i="18" s="1"/>
  <c r="E59" i="18"/>
  <c r="E57" i="18"/>
  <c r="E56" i="18"/>
  <c r="E55" i="18"/>
  <c r="H55" i="18" s="1"/>
  <c r="E54" i="18"/>
  <c r="H54" i="18" s="1"/>
  <c r="E53" i="18"/>
  <c r="H53" i="18" s="1"/>
  <c r="E52" i="18"/>
  <c r="H52" i="18" s="1"/>
  <c r="E51" i="18"/>
  <c r="H51" i="18" s="1"/>
  <c r="E50" i="18"/>
  <c r="H50" i="18" s="1"/>
  <c r="E49" i="18"/>
  <c r="H49" i="18" s="1"/>
  <c r="E48" i="18"/>
  <c r="H48" i="18" s="1"/>
  <c r="E47" i="18"/>
  <c r="H47" i="18" s="1"/>
  <c r="E46" i="18"/>
  <c r="H46" i="18" s="1"/>
  <c r="E45" i="18"/>
  <c r="E43" i="18"/>
  <c r="E42" i="18"/>
  <c r="H42" i="18" s="1"/>
  <c r="E41" i="18"/>
  <c r="H41" i="18" s="1"/>
  <c r="E40" i="18"/>
  <c r="H40" i="18" s="1"/>
  <c r="E39" i="18"/>
  <c r="H39" i="18" s="1"/>
  <c r="E37" i="18"/>
  <c r="E36" i="18"/>
  <c r="E35" i="18"/>
  <c r="E33" i="18"/>
  <c r="H33" i="18" s="1"/>
  <c r="E32" i="18"/>
  <c r="H32" i="18" s="1"/>
  <c r="E31" i="18"/>
  <c r="H31" i="18" s="1"/>
  <c r="E30" i="18"/>
  <c r="H30" i="18" s="1"/>
  <c r="E29" i="18"/>
  <c r="H29" i="18" s="1"/>
  <c r="E28" i="18"/>
  <c r="E34" i="18" s="1"/>
  <c r="E26" i="18"/>
  <c r="E25" i="18"/>
  <c r="H25" i="18" s="1"/>
  <c r="E24" i="18"/>
  <c r="H24" i="18" s="1"/>
  <c r="E23" i="18"/>
  <c r="H23" i="18" s="1"/>
  <c r="E22" i="18"/>
  <c r="E21" i="18"/>
  <c r="E18" i="18"/>
  <c r="H18" i="18" s="1"/>
  <c r="E17" i="18"/>
  <c r="E16" i="18"/>
  <c r="D72" i="23"/>
  <c r="D321" i="23"/>
  <c r="E38" i="18" s="1"/>
  <c r="D319" i="23"/>
  <c r="D318" i="23"/>
  <c r="E74" i="18" s="1"/>
  <c r="H74" i="18" s="1"/>
  <c r="D317" i="23"/>
  <c r="E71" i="18" s="1"/>
  <c r="D316" i="23"/>
  <c r="E75" i="18" s="1"/>
  <c r="H75" i="18" s="1"/>
  <c r="D315" i="23"/>
  <c r="M26" i="23"/>
  <c r="G78" i="18"/>
  <c r="F78" i="18"/>
  <c r="M27" i="23"/>
  <c r="D306" i="23"/>
  <c r="D296" i="23"/>
  <c r="D301" i="23"/>
  <c r="D323" i="23"/>
  <c r="E19" i="18" s="1"/>
  <c r="E64" i="18" l="1"/>
  <c r="E20" i="18"/>
  <c r="E44" i="18"/>
  <c r="E78" i="18"/>
  <c r="E70" i="18"/>
  <c r="E58" i="18"/>
  <c r="E27" i="18"/>
  <c r="H76" i="18"/>
  <c r="H71" i="18"/>
  <c r="H69" i="18"/>
  <c r="H66" i="18"/>
  <c r="H65" i="18"/>
  <c r="H63" i="18"/>
  <c r="H59" i="18"/>
  <c r="H57" i="18"/>
  <c r="H56" i="18"/>
  <c r="H43" i="18"/>
  <c r="H38" i="18"/>
  <c r="H37" i="18"/>
  <c r="H36" i="18"/>
  <c r="H35" i="18"/>
  <c r="H28" i="18"/>
  <c r="H34" i="18" s="1"/>
  <c r="H26" i="18"/>
  <c r="H22" i="18"/>
  <c r="H21" i="18"/>
  <c r="H19" i="18"/>
  <c r="H17" i="18"/>
  <c r="H16" i="18"/>
  <c r="B6" i="18"/>
  <c r="B4" i="18"/>
  <c r="B5" i="18"/>
  <c r="D10" i="18"/>
  <c r="D9" i="18"/>
  <c r="D8" i="18"/>
  <c r="M28" i="23"/>
  <c r="M29" i="23"/>
  <c r="M30" i="23"/>
  <c r="M31" i="23"/>
  <c r="M32" i="23"/>
  <c r="M33" i="23"/>
  <c r="M34" i="23"/>
  <c r="D291" i="23"/>
  <c r="D286" i="23"/>
  <c r="D281" i="23"/>
  <c r="D276" i="23"/>
  <c r="D270" i="23"/>
  <c r="D265" i="23"/>
  <c r="D260" i="23"/>
  <c r="D255" i="23"/>
  <c r="D250" i="23"/>
  <c r="D245" i="23"/>
  <c r="D240" i="23"/>
  <c r="D233" i="23"/>
  <c r="D228" i="23"/>
  <c r="D223" i="23"/>
  <c r="D218" i="23"/>
  <c r="D213" i="23"/>
  <c r="D208" i="23"/>
  <c r="D203" i="23"/>
  <c r="D197" i="23"/>
  <c r="D192" i="23"/>
  <c r="D187" i="23"/>
  <c r="D182" i="23"/>
  <c r="D177" i="23"/>
  <c r="D172" i="23"/>
  <c r="D167" i="23"/>
  <c r="D160" i="23"/>
  <c r="D155" i="23"/>
  <c r="D150" i="23"/>
  <c r="D145" i="23"/>
  <c r="D140" i="23"/>
  <c r="D134" i="23"/>
  <c r="D129" i="23"/>
  <c r="D124" i="23"/>
  <c r="D119" i="23"/>
  <c r="D114" i="23"/>
  <c r="D109" i="23"/>
  <c r="D104" i="23"/>
  <c r="D97" i="23"/>
  <c r="D92" i="23"/>
  <c r="D87" i="23"/>
  <c r="D82" i="23"/>
  <c r="D77" i="23"/>
  <c r="D66" i="23"/>
  <c r="D61" i="23"/>
  <c r="D55" i="23"/>
  <c r="D50" i="23"/>
  <c r="D45" i="23"/>
  <c r="D39" i="23"/>
  <c r="F58" i="18"/>
  <c r="F44" i="18"/>
  <c r="F27" i="18"/>
  <c r="F20" i="18"/>
  <c r="E79" i="18" l="1"/>
  <c r="H20" i="18"/>
  <c r="D312" i="23"/>
  <c r="D327" i="23" s="1"/>
  <c r="H45" i="18"/>
  <c r="H78" i="18"/>
  <c r="F79" i="18"/>
  <c r="H70" i="18"/>
  <c r="E86" i="18" l="1"/>
  <c r="E81" i="18" l="1"/>
  <c r="E80" i="18"/>
  <c r="E87" i="18"/>
  <c r="E89" i="18"/>
  <c r="E88" i="18"/>
  <c r="F25" i="19"/>
  <c r="H25" i="19" s="1"/>
  <c r="F26" i="19"/>
  <c r="J54" i="19"/>
  <c r="H52" i="19"/>
  <c r="I52" i="19"/>
  <c r="J49" i="19"/>
  <c r="J51" i="19"/>
  <c r="H44" i="19"/>
  <c r="I44" i="19"/>
  <c r="J41" i="19"/>
  <c r="H39" i="19"/>
  <c r="I39" i="19"/>
  <c r="I33" i="19"/>
  <c r="H28" i="19"/>
  <c r="G18" i="19"/>
  <c r="J18" i="19" s="1"/>
  <c r="E55" i="19"/>
  <c r="F55" i="19" s="1"/>
  <c r="G55" i="19" s="1"/>
  <c r="J55" i="19" s="1"/>
  <c r="F54" i="19"/>
  <c r="F53" i="19"/>
  <c r="G53" i="19" s="1"/>
  <c r="F49" i="19"/>
  <c r="F50" i="19"/>
  <c r="G50" i="19" s="1"/>
  <c r="J50" i="19" s="1"/>
  <c r="G30" i="20"/>
  <c r="I30" i="20" s="1"/>
  <c r="G31" i="20"/>
  <c r="H31" i="20" s="1"/>
  <c r="G32" i="20"/>
  <c r="H32" i="20" s="1"/>
  <c r="J32" i="20" s="1"/>
  <c r="G33" i="20"/>
  <c r="E38" i="19" s="1"/>
  <c r="F38" i="19" s="1"/>
  <c r="G38" i="19" s="1"/>
  <c r="G22" i="20"/>
  <c r="H22" i="20" s="1"/>
  <c r="H20" i="20" s="1"/>
  <c r="G23" i="20"/>
  <c r="G21" i="20"/>
  <c r="I21" i="20" s="1"/>
  <c r="C12" i="20"/>
  <c r="G12" i="20" s="1"/>
  <c r="H12" i="20" s="1"/>
  <c r="C11" i="20"/>
  <c r="G11" i="20" s="1"/>
  <c r="H11" i="20" s="1"/>
  <c r="H14" i="20"/>
  <c r="G16" i="20"/>
  <c r="I16" i="20" s="1"/>
  <c r="G17" i="20"/>
  <c r="I17" i="20" s="1"/>
  <c r="G18" i="20"/>
  <c r="I18" i="20" s="1"/>
  <c r="G19" i="20"/>
  <c r="I19" i="20" s="1"/>
  <c r="G15" i="20"/>
  <c r="I15" i="20" s="1"/>
  <c r="I10" i="20"/>
  <c r="C13" i="20"/>
  <c r="G13" i="20" s="1"/>
  <c r="H13" i="20" s="1"/>
  <c r="G6" i="20"/>
  <c r="I6" i="20" s="1"/>
  <c r="G9" i="20"/>
  <c r="I9" i="20" s="1"/>
  <c r="C8" i="20"/>
  <c r="G8" i="20" s="1"/>
  <c r="I8" i="20" s="1"/>
  <c r="G7" i="20"/>
  <c r="I7" i="20" s="1"/>
  <c r="C5" i="20"/>
  <c r="G5" i="20" s="1"/>
  <c r="I5" i="20" s="1"/>
  <c r="G23" i="19"/>
  <c r="I23" i="19"/>
  <c r="H13" i="19"/>
  <c r="I13" i="19"/>
  <c r="C32" i="19"/>
  <c r="F32" i="19" s="1"/>
  <c r="G32" i="19" s="1"/>
  <c r="J32" i="19" s="1"/>
  <c r="C31" i="19"/>
  <c r="F31" i="19" s="1"/>
  <c r="F17" i="19"/>
  <c r="G17" i="19" s="1"/>
  <c r="J17" i="19" s="1"/>
  <c r="F48" i="19"/>
  <c r="G48" i="19" s="1"/>
  <c r="F47" i="19"/>
  <c r="G47" i="19" s="1"/>
  <c r="F46" i="19"/>
  <c r="G46" i="19" s="1"/>
  <c r="J46" i="19" s="1"/>
  <c r="F45" i="19"/>
  <c r="F43" i="19"/>
  <c r="G43" i="19" s="1"/>
  <c r="J43" i="19" s="1"/>
  <c r="F42" i="19"/>
  <c r="F41" i="19"/>
  <c r="F40" i="19"/>
  <c r="F34" i="19"/>
  <c r="F30" i="19"/>
  <c r="G30" i="19" s="1"/>
  <c r="J30" i="19" s="1"/>
  <c r="F29" i="19"/>
  <c r="F24" i="19"/>
  <c r="H24" i="19" s="1"/>
  <c r="F22" i="19"/>
  <c r="G22" i="19" s="1"/>
  <c r="J22" i="19" s="1"/>
  <c r="F21" i="19"/>
  <c r="F20" i="19"/>
  <c r="G20" i="19" s="1"/>
  <c r="J20" i="19" s="1"/>
  <c r="F19" i="19"/>
  <c r="G19" i="19" s="1"/>
  <c r="J19" i="19" s="1"/>
  <c r="F16" i="19"/>
  <c r="G16" i="19" s="1"/>
  <c r="F15" i="19"/>
  <c r="F14" i="19"/>
  <c r="F12" i="19"/>
  <c r="G12" i="19" s="1"/>
  <c r="J12" i="19" s="1"/>
  <c r="F11" i="19"/>
  <c r="G11" i="19" s="1"/>
  <c r="J11" i="19" s="1"/>
  <c r="F10" i="19"/>
  <c r="G10" i="19" s="1"/>
  <c r="F9" i="19"/>
  <c r="G9" i="19" s="1"/>
  <c r="G35" i="19" l="1"/>
  <c r="J31" i="20"/>
  <c r="H10" i="20"/>
  <c r="G36" i="19" s="1"/>
  <c r="H35" i="19"/>
  <c r="J30" i="20"/>
  <c r="I34" i="20"/>
  <c r="H33" i="20"/>
  <c r="J33" i="20" s="1"/>
  <c r="F23" i="19"/>
  <c r="H26" i="19"/>
  <c r="H23" i="19" s="1"/>
  <c r="I4" i="20"/>
  <c r="F39" i="19"/>
  <c r="J53" i="19"/>
  <c r="J52" i="19" s="1"/>
  <c r="G52" i="19"/>
  <c r="J38" i="19"/>
  <c r="F44" i="19"/>
  <c r="J47" i="19"/>
  <c r="F52" i="19"/>
  <c r="G40" i="19"/>
  <c r="G42" i="19"/>
  <c r="G15" i="19"/>
  <c r="J48" i="19"/>
  <c r="J10" i="19"/>
  <c r="G14" i="19"/>
  <c r="J14" i="19" s="1"/>
  <c r="J16" i="19"/>
  <c r="G21" i="19"/>
  <c r="G34" i="20"/>
  <c r="E35" i="19" s="1"/>
  <c r="F35" i="19" s="1"/>
  <c r="G20" i="20"/>
  <c r="I14" i="20"/>
  <c r="I23" i="20"/>
  <c r="I20" i="20" s="1"/>
  <c r="G10" i="20"/>
  <c r="G14" i="20"/>
  <c r="H4" i="20"/>
  <c r="H24" i="20" s="1"/>
  <c r="G4" i="20"/>
  <c r="F37" i="19" s="1"/>
  <c r="H37" i="19" s="1"/>
  <c r="J37" i="19" s="1"/>
  <c r="H34" i="19"/>
  <c r="J34" i="19" s="1"/>
  <c r="F13" i="19"/>
  <c r="F28" i="19"/>
  <c r="I31" i="19"/>
  <c r="G45" i="19"/>
  <c r="G44" i="19" s="1"/>
  <c r="I8" i="19"/>
  <c r="H8" i="19"/>
  <c r="F8" i="19"/>
  <c r="G29" i="19"/>
  <c r="G28" i="19" s="1"/>
  <c r="J35" i="19" l="1"/>
  <c r="J34" i="20"/>
  <c r="I24" i="20"/>
  <c r="G33" i="19"/>
  <c r="H36" i="19"/>
  <c r="H33" i="19" s="1"/>
  <c r="H27" i="19" s="1"/>
  <c r="H56" i="19" s="1"/>
  <c r="H34" i="20"/>
  <c r="J42" i="19"/>
  <c r="J15" i="19"/>
  <c r="J31" i="19"/>
  <c r="I28" i="19"/>
  <c r="I27" i="19" s="1"/>
  <c r="I56" i="19" s="1"/>
  <c r="G39" i="19"/>
  <c r="J40" i="19"/>
  <c r="G13" i="19"/>
  <c r="J21" i="19"/>
  <c r="G24" i="20"/>
  <c r="E36" i="19" s="1"/>
  <c r="F36" i="19" s="1"/>
  <c r="F33" i="19" s="1"/>
  <c r="F27" i="19" s="1"/>
  <c r="F56" i="19" s="1"/>
  <c r="J45" i="19"/>
  <c r="J44" i="19" s="1"/>
  <c r="J9" i="19"/>
  <c r="J8" i="19" s="1"/>
  <c r="G8" i="19"/>
  <c r="J29" i="19"/>
  <c r="J24" i="19"/>
  <c r="J23" i="19" s="1"/>
  <c r="G27" i="19" l="1"/>
  <c r="J39" i="19"/>
  <c r="J36" i="19"/>
  <c r="J33" i="19" s="1"/>
  <c r="J28" i="19"/>
  <c r="G56" i="19"/>
  <c r="J13" i="19"/>
  <c r="H57" i="19"/>
  <c r="I57" i="19"/>
  <c r="J27" i="19" l="1"/>
  <c r="J56" i="19" s="1"/>
  <c r="G57" i="19"/>
  <c r="J57" i="19" s="1"/>
  <c r="H58" i="18" l="1"/>
  <c r="G27" i="18"/>
  <c r="H27" i="18"/>
  <c r="G20" i="18"/>
  <c r="G44" i="18"/>
  <c r="H64" i="18"/>
  <c r="H44" i="18"/>
  <c r="G58" i="18"/>
  <c r="G79" i="18" l="1"/>
  <c r="H79" i="18"/>
</calcChain>
</file>

<file path=xl/sharedStrings.xml><?xml version="1.0" encoding="utf-8"?>
<sst xmlns="http://schemas.openxmlformats.org/spreadsheetml/2006/main" count="687" uniqueCount="468">
  <si>
    <t xml:space="preserve">Convocatoria para presentar proyectos 
</t>
  </si>
  <si>
    <t xml:space="preserve">Programa de Pequeñas Donaciones </t>
  </si>
  <si>
    <t>Fondo Patrimonial/FCA</t>
  </si>
  <si>
    <t xml:space="preserve">Formato de Marco Lógico </t>
  </si>
  <si>
    <t>Título del proyecto:</t>
  </si>
  <si>
    <t>Organización:</t>
  </si>
  <si>
    <t>Duración del proyecto:</t>
  </si>
  <si>
    <t>Marco Lógico</t>
  </si>
  <si>
    <t xml:space="preserve">Objetivo General del Proyecto:        </t>
  </si>
  <si>
    <t>Nombre del Indicador</t>
  </si>
  <si>
    <t>Unidad de medida</t>
  </si>
  <si>
    <t>Metas</t>
  </si>
  <si>
    <t>Medios de verificación</t>
  </si>
  <si>
    <t>Meta Año 1</t>
  </si>
  <si>
    <t>Meta Año 2</t>
  </si>
  <si>
    <t>Total</t>
  </si>
  <si>
    <t>Número de hectáreas de cobertura forestal bajo mecanismos de manejo y conservación</t>
  </si>
  <si>
    <t>Hectáreas</t>
  </si>
  <si>
    <t>Número de hectáreas de manejo y conservación incorporadas al SIGAP</t>
  </si>
  <si>
    <t>Número de áreas protegidas apoyadas en sus mecanismos de gestión</t>
  </si>
  <si>
    <t>Número de especies amenazadas, endémicas, bajo procesos de conservación</t>
  </si>
  <si>
    <t>Especies</t>
  </si>
  <si>
    <t>Número de hectáreas en procesos de restauración a través del enfoque de Adaptación basada en Ecosistemas -AbE</t>
  </si>
  <si>
    <r>
      <t>Número de familias, hombres y muje</t>
    </r>
    <r>
      <rPr>
        <sz val="10"/>
        <rFont val="Arial"/>
        <family val="2"/>
      </rPr>
      <t>res,</t>
    </r>
    <r>
      <rPr>
        <sz val="10"/>
        <color theme="1"/>
        <rFont val="Arial"/>
        <family val="2"/>
      </rPr>
      <t xml:space="preserve"> adoptando prácticas mejoradas de uso y conservación de los bosques</t>
    </r>
  </si>
  <si>
    <t>Familias, Hombres, Mujeres</t>
  </si>
  <si>
    <t>Ingresos monetarios y empleos generados en quetzales por actividades sostenibles de aprovechamiento y conservación de recursos naturales</t>
  </si>
  <si>
    <t>Quetzales</t>
  </si>
  <si>
    <t>No.</t>
  </si>
  <si>
    <t>Resultados y actividades</t>
  </si>
  <si>
    <t>Costo de la Actividad</t>
  </si>
  <si>
    <t>Productos que evidencian el logro de los Resultados</t>
  </si>
  <si>
    <t>Medios de verificación que evidencia el desarrollo de las Actividades</t>
  </si>
  <si>
    <t>Cronograma de Ejecución (en meses)</t>
  </si>
  <si>
    <t xml:space="preserve">Objetivo Específico 1       </t>
  </si>
  <si>
    <t>Resultado 1.1</t>
  </si>
  <si>
    <t xml:space="preserve">Planes de manejo, Resoluciones del INAB y Convenios </t>
  </si>
  <si>
    <t>Actividad 1.1.1</t>
  </si>
  <si>
    <t>Promoción para el ingreso de áreas al PROBOSQUE</t>
  </si>
  <si>
    <t>x</t>
  </si>
  <si>
    <t>Actividad 1.1.2</t>
  </si>
  <si>
    <t>Levantamiento de polígonos e Inventario de 100 hectáreas nuevas</t>
  </si>
  <si>
    <t>Actividad 1.1.3</t>
  </si>
  <si>
    <t>Elaboración de Planes de Manejo de 100  Has. en las modalidades de restauración de tierras forestales degradadas</t>
  </si>
  <si>
    <t>Planes de Manejo Completo</t>
  </si>
  <si>
    <t>Entrega de expedientes a INAB</t>
  </si>
  <si>
    <t>Resultado 1.2</t>
  </si>
  <si>
    <t>Actividad 1.2.1</t>
  </si>
  <si>
    <t>Actividad 1.2.2</t>
  </si>
  <si>
    <t>Actividad 1.2.3</t>
  </si>
  <si>
    <t>Actividad 1.2.4</t>
  </si>
  <si>
    <t>Actividad 1.2.5</t>
  </si>
  <si>
    <t>Actividad 1.2.6</t>
  </si>
  <si>
    <t>Objetivo Específico 2</t>
  </si>
  <si>
    <t>Resultado 2.1</t>
  </si>
  <si>
    <t>Actividad 2.1.1</t>
  </si>
  <si>
    <t>Actividad 2.1.2</t>
  </si>
  <si>
    <t>Actividad 2.1.3</t>
  </si>
  <si>
    <t>Resultado 2.2</t>
  </si>
  <si>
    <t>Actividad 2.2.1</t>
  </si>
  <si>
    <t>Actividad 2.2.2</t>
  </si>
  <si>
    <t>Actividad 2.2.3</t>
  </si>
  <si>
    <t xml:space="preserve">Objetivo Específico 3  </t>
  </si>
  <si>
    <t>Resultado 3.1</t>
  </si>
  <si>
    <t>Actividad 3.1.1</t>
  </si>
  <si>
    <t>Actividad 3.1.2</t>
  </si>
  <si>
    <t>Actividad 3.1.3</t>
  </si>
  <si>
    <t>Resultado 3.2</t>
  </si>
  <si>
    <t>Actividad 3.2.1</t>
  </si>
  <si>
    <t>Actividad 3.2.2</t>
  </si>
  <si>
    <t>Objetivo Específico 4</t>
  </si>
  <si>
    <t>Resultado 4.1</t>
  </si>
  <si>
    <t>Actividad 4.1.1</t>
  </si>
  <si>
    <t>Actividad 4.1.2</t>
  </si>
  <si>
    <t>Actividad 4.1.4</t>
  </si>
  <si>
    <t>Resultado 4.2</t>
  </si>
  <si>
    <t>Actividad 4.2.1</t>
  </si>
  <si>
    <t>Actividad 4.2.2</t>
  </si>
  <si>
    <t>Costo Total de las Actividades del proyecto</t>
  </si>
  <si>
    <t>Fondo para la Conservación de Bosques Tropicales FCA</t>
  </si>
  <si>
    <t>Presupuesto Total por Renglones y por Gastos (rubros)</t>
  </si>
  <si>
    <t>No</t>
  </si>
  <si>
    <t>Renglón</t>
  </si>
  <si>
    <t>Gastos / Rubros</t>
  </si>
  <si>
    <t>Monto Total Solicitado</t>
  </si>
  <si>
    <t>Contrapartida</t>
  </si>
  <si>
    <t>Monetaria</t>
  </si>
  <si>
    <t>Especie</t>
  </si>
  <si>
    <t xml:space="preserve">Monto Solicitado + Organización </t>
  </si>
  <si>
    <t>Descripción detallada del gasto y del cálculo</t>
  </si>
  <si>
    <r>
      <t xml:space="preserve">Salarios                       </t>
    </r>
    <r>
      <rPr>
        <b/>
        <sz val="11"/>
        <color rgb="FFFF0000"/>
        <rFont val="Calibri"/>
        <family val="2"/>
        <scheme val="minor"/>
      </rPr>
      <t>(EXCLUYENTE DE HONORARIOS)</t>
    </r>
  </si>
  <si>
    <t xml:space="preserve">Subtotal </t>
  </si>
  <si>
    <r>
      <t xml:space="preserve">Honorarios             </t>
    </r>
    <r>
      <rPr>
        <b/>
        <sz val="11"/>
        <color rgb="FFFF0000"/>
        <rFont val="Calibri"/>
        <family val="2"/>
        <scheme val="minor"/>
      </rPr>
      <t>(EXCLUYENTE DE SALARIOS)</t>
    </r>
  </si>
  <si>
    <t>Jornales</t>
  </si>
  <si>
    <t>Equipamiento</t>
  </si>
  <si>
    <t>Computadora</t>
  </si>
  <si>
    <t>Impresora</t>
  </si>
  <si>
    <t>GPS</t>
  </si>
  <si>
    <t>Materiales y suministros</t>
  </si>
  <si>
    <t>Sustrato</t>
  </si>
  <si>
    <t>Materiales</t>
  </si>
  <si>
    <t>Talleres</t>
  </si>
  <si>
    <t>Alimentación</t>
  </si>
  <si>
    <t>Materiales educativos</t>
  </si>
  <si>
    <t>Viajes</t>
  </si>
  <si>
    <t xml:space="preserve">Gastos Administrativos </t>
  </si>
  <si>
    <t>Agua</t>
  </si>
  <si>
    <t xml:space="preserve">TOTAL </t>
  </si>
  <si>
    <t>PRESUPUESTO DEL PROYECTO</t>
  </si>
  <si>
    <t>Fortalecimiento de las acciones para el manejo integrado de los recursos naturales de las microcuencas Xayá y Pixcayá</t>
  </si>
  <si>
    <t>Asociación para la Elaboración y Ejecución de Proyectos de Desarrollo Integral para Guatemala -APDIGUA-</t>
  </si>
  <si>
    <t>GRUPO DE GASTOS</t>
  </si>
  <si>
    <t>PRESUPUESTO GENERAL</t>
  </si>
  <si>
    <t>DETALLE DE FINANCIAMIENTO Y CONTRAPARTIDA</t>
  </si>
  <si>
    <t>TOTAL</t>
  </si>
  <si>
    <t>Cantidad</t>
  </si>
  <si>
    <t>Unidad</t>
  </si>
  <si>
    <t>Costo Unitario</t>
  </si>
  <si>
    <t>PPD-AR</t>
  </si>
  <si>
    <t>APDIGUA</t>
  </si>
  <si>
    <t>Municipalidad Patzicía</t>
  </si>
  <si>
    <t>GASTOS DE PERSONAL:</t>
  </si>
  <si>
    <t>Salarios</t>
  </si>
  <si>
    <r>
      <t xml:space="preserve">Coordinador del Proyecto </t>
    </r>
    <r>
      <rPr>
        <sz val="10"/>
        <color indexed="10"/>
        <rFont val="Arial"/>
        <family val="2"/>
      </rPr>
      <t>(100%)</t>
    </r>
  </si>
  <si>
    <t>Mes</t>
  </si>
  <si>
    <r>
      <t xml:space="preserve">Administrador Financiero </t>
    </r>
    <r>
      <rPr>
        <sz val="10"/>
        <color indexed="10"/>
        <rFont val="Arial"/>
        <family val="2"/>
      </rPr>
      <t>(100%)</t>
    </r>
  </si>
  <si>
    <r>
      <t xml:space="preserve">Técnico de campo </t>
    </r>
    <r>
      <rPr>
        <sz val="10"/>
        <color indexed="10"/>
        <rFont val="Arial"/>
        <family val="2"/>
      </rPr>
      <t>(100%)</t>
    </r>
  </si>
  <si>
    <r>
      <t xml:space="preserve">Viverista </t>
    </r>
    <r>
      <rPr>
        <sz val="10"/>
        <color indexed="10"/>
        <rFont val="Arial"/>
        <family val="2"/>
      </rPr>
      <t>(100%)</t>
    </r>
  </si>
  <si>
    <t>GASTOS OPERATIVOS y ADMINISTRATIVOS:</t>
  </si>
  <si>
    <t>Gastos admin</t>
  </si>
  <si>
    <t>Renta de oficina</t>
  </si>
  <si>
    <t>meses</t>
  </si>
  <si>
    <t>Mantenimiento de oficina</t>
  </si>
  <si>
    <t xml:space="preserve">Energía eléctrica </t>
  </si>
  <si>
    <t>Teléfono fijo</t>
  </si>
  <si>
    <t>Recargas celular (administración y finanzas)</t>
  </si>
  <si>
    <t>mes</t>
  </si>
  <si>
    <t>Internet</t>
  </si>
  <si>
    <t>Útiles y materiales de oficina</t>
  </si>
  <si>
    <t>Otros gastos fijos/servicios</t>
  </si>
  <si>
    <t>Equipamiento y tranporte</t>
  </si>
  <si>
    <t>Mobiliario y Equipo de Cómputo</t>
  </si>
  <si>
    <t>Meses</t>
  </si>
  <si>
    <t>1 GPS</t>
  </si>
  <si>
    <t>Global</t>
  </si>
  <si>
    <t>Viajes locales</t>
  </si>
  <si>
    <t>1 motocilceta y 1 vehículo de 4 ruedas</t>
  </si>
  <si>
    <t>GASTOS DE PROYECTO:</t>
  </si>
  <si>
    <t>Producto 1.1: Se han protegido y conservado al menos 75 hectáreas del bosque del astillero municipal de Patzicía</t>
  </si>
  <si>
    <t>Transporte</t>
  </si>
  <si>
    <t xml:space="preserve">Reuniones de organización, definición de roles y de coordinación con los actores involucrados </t>
  </si>
  <si>
    <t>Consultoría</t>
  </si>
  <si>
    <t>Elaboración de plan de manejo de conservación de 75 hectárea para incentivos forestales de INAB (PINPEP o PROBOSQUE)</t>
  </si>
  <si>
    <t>Conformación y organización de 1 cuadrilla contra incendios forestales para protección de Astillero Municipal de Patzicía.</t>
  </si>
  <si>
    <t>Capacitación con guardabosques para fortalecer sus capacidades y uso adecuado de equipo y herramienta.</t>
  </si>
  <si>
    <t>Persona</t>
  </si>
  <si>
    <t>Producto 2.1: Se ha fortalecido el vivero forestal para la producción de 80,000 plantas de especies nativas, energéticas y maderables para establecimiento de plantaciones, sistemas agroforestales, entre otras.</t>
  </si>
  <si>
    <t>Habilitar área para establecer el vivero forestal para producción de plantas para la época lluviosa 2022</t>
  </si>
  <si>
    <t>Incorporación de técnicas de producción de plantas forestales con tubete plástico reutilizable (producción de 50,000 plantas en tubete)</t>
  </si>
  <si>
    <t>Producción de 30,000 plantas en bolsas de polietileno negro 4x8x2</t>
  </si>
  <si>
    <t>Actividades para el establecimiento de semilleros y actividades culturales (mantenimiento)</t>
  </si>
  <si>
    <t>Crear alianza estratégica con la asociación "Comunidad Indígena de Patzún" para obtener agua para uso en el vivero forestal a través del apoyo al mejoramiento de tanque de captación que abastece a 500 familias comunitarias. Se solicita cambiar techo de tanque de captación y distribución de agua que abastece a 500 familias, con esto se brinda apoyo con agua al vivero forestal por 5 años, se realizaran actas para poder garantizar las alianzas.</t>
  </si>
  <si>
    <t>Glboal</t>
  </si>
  <si>
    <t>Producto 2.2: Reforestado y forestado 50 hectáreas con especies nativas de conservación, maderables y energéticas en las subcuencas Xayá y Pixcayá</t>
  </si>
  <si>
    <t>Sensibilizar a silvicultores e identificar áreas potenciales a reforestar en los municipios de Patzún y Patzicia.</t>
  </si>
  <si>
    <t>Técnico</t>
  </si>
  <si>
    <t>Asistencia técnica a silvicutores para el establecimiento y manejo de plantaciones forestales, en las distintas comunidades.</t>
  </si>
  <si>
    <t>Adquirir 30,000 plántulas forestales para época lluviosa del año 2021, que serviran para la restauración del paisaje forestal.</t>
  </si>
  <si>
    <t>Planta</t>
  </si>
  <si>
    <t>Geoposicionar áreas reforestadas en el año 2021 y año 2022 y elaboración de mapas</t>
  </si>
  <si>
    <t>Producto 2.3 Los silvicultores perciben un ingreso en quetzales por actividades sostenibles de aprovechamiento y conservación de los recursos naturales, mediante planes de manejo para incentivos forestales gestionados ante INAB.</t>
  </si>
  <si>
    <t xml:space="preserve">Selección y contratación del Técnico Agroforestal, para desarrollar el proceso de asistencia técnica, monitoreo y seguimiento en la aplicación de los planes de manejo. </t>
  </si>
  <si>
    <t>Campañas de sensibilización y reuniones comunitarias para informar sobre incentivos forestales.</t>
  </si>
  <si>
    <t>Reunión</t>
  </si>
  <si>
    <t>Tansporte</t>
  </si>
  <si>
    <t>Facilitar a los participantes del proyecto el acceso a incentivos forestales a través del programa PINPEP / PROBOSQUE de INAB.</t>
  </si>
  <si>
    <t>Reuniones y/o asambleas con actores público privado del sector forestal y aliados estratégicos</t>
  </si>
  <si>
    <t>Elaboración de planes de manejo.</t>
  </si>
  <si>
    <t>Gestión de planes de manejo ante el INAB.</t>
  </si>
  <si>
    <t>Planificación, elaboración de informes, Monitoreo y seguimiento en el proceso de ejecución del proyecto.</t>
  </si>
  <si>
    <t>Producto 3.1 50 silvicultores líderes de la micro cuenca, Xayá y Pixcayá son involucrados en actividades que evidencian un cambio en su nivel de compromiso con la conservación de los recursos naturales</t>
  </si>
  <si>
    <t>Identificar líderes comunitarios y necesidades para fortalecer sus capacidades técnicas en la conservación, restauración y manejo de los recursos naturales</t>
  </si>
  <si>
    <t>Elaborar plan de capacitación</t>
  </si>
  <si>
    <t>Desarrollar las sesiones de capacitación.</t>
  </si>
  <si>
    <t>Sesión</t>
  </si>
  <si>
    <t>PORCENTAJE RESPECTO AL MONTO TOTAL</t>
  </si>
  <si>
    <t xml:space="preserve"> </t>
  </si>
  <si>
    <t>PRODUCCIÓN DE 30,000 PLANTAS EN BOLSAS DE POLIETILENO NEGRO</t>
  </si>
  <si>
    <t>Concepto</t>
  </si>
  <si>
    <t>Eficiencia / jornal</t>
  </si>
  <si>
    <t>Costo unitario (Q)</t>
  </si>
  <si>
    <t>Costo Total (Q)</t>
  </si>
  <si>
    <t>Distribución de la inversión</t>
  </si>
  <si>
    <t>PERSONAL TEMPORAL</t>
  </si>
  <si>
    <t>Ordenado de bolsas</t>
  </si>
  <si>
    <t xml:space="preserve"> Jornales </t>
  </si>
  <si>
    <t>Mezcla y tamizado</t>
  </si>
  <si>
    <t>Llenado de bolsas</t>
  </si>
  <si>
    <t>Trasplante</t>
  </si>
  <si>
    <t>Control de malezas</t>
  </si>
  <si>
    <t>SEMILLA Y OTROS</t>
  </si>
  <si>
    <t>Semilla de pino maximinoii</t>
  </si>
  <si>
    <t xml:space="preserve"> Kg </t>
  </si>
  <si>
    <t>Semilla de ciprés</t>
  </si>
  <si>
    <t>Bolsas de polietileno negro 4"x8"x2</t>
  </si>
  <si>
    <t xml:space="preserve"> Millar </t>
  </si>
  <si>
    <t>AGROQUÍMICOS</t>
  </si>
  <si>
    <t>Desinfección de semilleros</t>
  </si>
  <si>
    <t xml:space="preserve"> Global </t>
  </si>
  <si>
    <t>Desinfección de sustrato</t>
  </si>
  <si>
    <t>Insecticidas</t>
  </si>
  <si>
    <t>Fungicidas y nematicidas</t>
  </si>
  <si>
    <t>Fertilizante</t>
  </si>
  <si>
    <t>HERRAMIENTA E INSUMOS</t>
  </si>
  <si>
    <t>Herramienta</t>
  </si>
  <si>
    <t>Sarán (para 50% de las plantas producidas)</t>
  </si>
  <si>
    <t xml:space="preserve"> Metros </t>
  </si>
  <si>
    <t>Sustrato (tierra negra y arena pomez para 30,000 plantas)</t>
  </si>
  <si>
    <t xml:space="preserve"> Metro cúbico </t>
  </si>
  <si>
    <t>Producción de 50,000 plantas en bandeja</t>
  </si>
  <si>
    <t>Distribución de la inversión </t>
  </si>
  <si>
    <t xml:space="preserve"> No </t>
  </si>
  <si>
    <t>Eficiencias / jornal</t>
  </si>
  <si>
    <t xml:space="preserve"> Costo unitario (Q)  </t>
  </si>
  <si>
    <t xml:space="preserve"> Costo Total (Q) </t>
  </si>
  <si>
    <t>Sustrato para 50,000 plantas</t>
  </si>
  <si>
    <t>Fardo (55kg)</t>
  </si>
  <si>
    <t>Bandeja plástica 24 celdas (para 50,000 plantas)</t>
  </si>
  <si>
    <t>Bandeja</t>
  </si>
  <si>
    <t>Estructura para colocar bandejas</t>
  </si>
  <si>
    <t>Gestión de agua a través de apoyo a la asociación "Comunidad Indígena de Patzún" para el mejoramiento de tanque de captación</t>
  </si>
  <si>
    <r>
      <t> </t>
    </r>
    <r>
      <rPr>
        <b/>
        <sz val="10"/>
        <color rgb="FF000000"/>
        <rFont val="Arial"/>
        <family val="2"/>
      </rPr>
      <t>TOTAL</t>
    </r>
  </si>
  <si>
    <t>Actividad 2.2.4</t>
  </si>
  <si>
    <t>Actividad 2.2.5</t>
  </si>
  <si>
    <t>Actividad 2.1.4</t>
  </si>
  <si>
    <t>Actividad 2.1.5</t>
  </si>
  <si>
    <t>Actividad 2.1.6</t>
  </si>
  <si>
    <t>Actividad 2.1.7</t>
  </si>
  <si>
    <t>Segundo Ciclo</t>
  </si>
  <si>
    <t>Formato de Presupuesto</t>
  </si>
  <si>
    <t>Salario: Coordinador de proyecto</t>
  </si>
  <si>
    <t>Salario: Técnico de campo</t>
  </si>
  <si>
    <t>Salario: Promotor de campo</t>
  </si>
  <si>
    <t>Salario: Contador</t>
  </si>
  <si>
    <t>Honorario: Coordinador de proyecto</t>
  </si>
  <si>
    <t>Honorario: Técnico de campo</t>
  </si>
  <si>
    <t>Honorario: Contador</t>
  </si>
  <si>
    <t>Honorario: Promotor de campo</t>
  </si>
  <si>
    <t>Honorario: Elaboración de planes de manejo para incentivos</t>
  </si>
  <si>
    <t xml:space="preserve">Honorario: Consultorías (en temas relevantes) </t>
  </si>
  <si>
    <t>Llenado de bolsas para vivero</t>
  </si>
  <si>
    <t>Trasplante en vivero</t>
  </si>
  <si>
    <t>Conservación de suelos</t>
  </si>
  <si>
    <t>Elaboración/mantenimiento de brechas</t>
  </si>
  <si>
    <t>Obras de conservación de suelos</t>
  </si>
  <si>
    <t>Prevención de incendios (rondas cortafuego)</t>
  </si>
  <si>
    <t>Mob y Eq: Computadora</t>
  </si>
  <si>
    <t>Mob y Eq: Cañonera</t>
  </si>
  <si>
    <t>Mob y Eq: Impresora</t>
  </si>
  <si>
    <t>Mob y Eq: GPS</t>
  </si>
  <si>
    <t>Mob y Eq: Baterías recargables para GPS</t>
  </si>
  <si>
    <t>Mob y Eq: Hipsómetro</t>
  </si>
  <si>
    <t>Mob y Eq: Radio comunicadores para guardarecursos</t>
  </si>
  <si>
    <t>Mob y Eq: Escritorios, estantería, pizarra, sillas</t>
  </si>
  <si>
    <t>Mob y Eq: Archivos</t>
  </si>
  <si>
    <t>Cañonera</t>
  </si>
  <si>
    <t>Hipsómetro</t>
  </si>
  <si>
    <t>Archivos</t>
  </si>
  <si>
    <t xml:space="preserve">Materiales e Insumos: Bolsas/bandejas para vivero/producción de plantas </t>
  </si>
  <si>
    <t>Materiales e Insumos: Plantas forestales, frutales</t>
  </si>
  <si>
    <t>Materiales e Insumos: Abono orgànico</t>
  </si>
  <si>
    <t>Materiales e Insumos: Sustrato</t>
  </si>
  <si>
    <t>Materiales e Insumos: Pilones de hortalizas para agroforestería</t>
  </si>
  <si>
    <t>Materiales e Insumos: Vivero forestal tecnificado (riego y/o estructura)</t>
  </si>
  <si>
    <t>Materiales e Insumos: Herramientas bomberos/brigada forestal</t>
  </si>
  <si>
    <t>Materiales e Insumos: Bomba para fumigar</t>
  </si>
  <si>
    <t>Materiales e Insumos: Fletes</t>
  </si>
  <si>
    <t>Materiales e Insumos: Herramientas (machete, azadòn, pala, rastrillo, carreta, tijeras podadoras, cola de zorro, regaderas, mangueras)</t>
  </si>
  <si>
    <t xml:space="preserve">Bolsas/bandejas para vivero/producción de plantas </t>
  </si>
  <si>
    <t>Semillas forestales y frutales</t>
  </si>
  <si>
    <t>Plantas forestales, frutales</t>
  </si>
  <si>
    <t>Abono orgànico</t>
  </si>
  <si>
    <t>Pilones de hortalizas para agroforestería</t>
  </si>
  <si>
    <t>Vivero forestal tecnificado (riego y/o estructura)</t>
  </si>
  <si>
    <t>Herramientas (machete, azadòn, pala, rastrillo, carreta, tijeras podadoras, cola de zorro, regaderas, mangueras)</t>
  </si>
  <si>
    <t>Herramientas bomberos/brigada forestal</t>
  </si>
  <si>
    <t>Bomba para fumigar</t>
  </si>
  <si>
    <t>Fletes</t>
  </si>
  <si>
    <t>Talleres: Alimentación</t>
  </si>
  <si>
    <t xml:space="preserve">Talleres: Hospedaje </t>
  </si>
  <si>
    <t>Talleres: Transporte</t>
  </si>
  <si>
    <t>Talleres: Alquiler de salón</t>
  </si>
  <si>
    <t>Talleres: Materiales educativos</t>
  </si>
  <si>
    <t xml:space="preserve">Hospedaje </t>
  </si>
  <si>
    <t>Alquiler de salón</t>
  </si>
  <si>
    <t>Viajes: Alimentación (personal del proyecto)</t>
  </si>
  <si>
    <t>Viajes: Combustible (vehículo institucional)</t>
  </si>
  <si>
    <t xml:space="preserve">Viajes: Parqueo </t>
  </si>
  <si>
    <t>Viajes: Hospedaje (personal del proyecto)</t>
  </si>
  <si>
    <t>Viajes: Servicio de transporte (bus,microbus, taxi, moto-taxi, tuc-tuc, pick-up, etc)</t>
  </si>
  <si>
    <t>Alimentación (personal del proyecto)</t>
  </si>
  <si>
    <t>Combustible (vehículo institucional)</t>
  </si>
  <si>
    <t xml:space="preserve">Parqueo </t>
  </si>
  <si>
    <t>Hospedaje (personal del proyecto)</t>
  </si>
  <si>
    <t>Servicio de transporte (bus,microbus, taxi, moto-taxi, tuc-tuc, pick-up, etc)</t>
  </si>
  <si>
    <t>Gastos Administrativos: Utiles de oficina (copias, sellos, hojas, lapiceros, marcadores, engrapadoras, folder's, grapas, ganchos, etc)</t>
  </si>
  <si>
    <t>Gastos Administrativos: Recarga telefónica</t>
  </si>
  <si>
    <t>Gastos Administrativos: Pago línea teléfónica fija (oficinas)</t>
  </si>
  <si>
    <t>Gastos Administrativos: Internet</t>
  </si>
  <si>
    <t>Gastos Administrativos: Energía electrica</t>
  </si>
  <si>
    <t>Gastos Administrativos: Agua</t>
  </si>
  <si>
    <t>Gastos Administrativos: Alquiler/renta de oficina</t>
  </si>
  <si>
    <t>Utiles de oficina (copias, sellos, hojas, lapiceros, marcadores, engrapadoras, folder's, grapas, ganchos, etc)</t>
  </si>
  <si>
    <t>Recarga telefónica</t>
  </si>
  <si>
    <t>Pago línea teléfónica fija (oficinas)</t>
  </si>
  <si>
    <t>Energía electrica</t>
  </si>
  <si>
    <t>Alquiler/renta de oficina</t>
  </si>
  <si>
    <t>Honorarios</t>
  </si>
  <si>
    <t>Jornales: Llenado de bolsas para vivero</t>
  </si>
  <si>
    <t>Jornales: Trasplante en vivero</t>
  </si>
  <si>
    <t>Jornales: Conservación de suelos</t>
  </si>
  <si>
    <t>Jornales: Elaboración/mantenimiento de brechas</t>
  </si>
  <si>
    <t>Jornales: Obras de conservación de suelos</t>
  </si>
  <si>
    <t>Jornales: Prevención de incendios (rondas cortafuego)</t>
  </si>
  <si>
    <t>Mobiliario Y Equipo</t>
  </si>
  <si>
    <t>Materiales o insumos</t>
  </si>
  <si>
    <t>Gastos de Administración</t>
  </si>
  <si>
    <r>
      <t xml:space="preserve">Materiales e Insumos: Semillas </t>
    </r>
    <r>
      <rPr>
        <sz val="11"/>
        <rFont val="Calibri"/>
        <family val="2"/>
        <scheme val="minor"/>
      </rPr>
      <t>forestales y frutales</t>
    </r>
  </si>
  <si>
    <t>Baterías recargables para GPS</t>
  </si>
  <si>
    <t>Radio comunicadores para guardarecursos</t>
  </si>
  <si>
    <t>Escritorios, estantería, pizarra, sillas</t>
  </si>
  <si>
    <t xml:space="preserve">(EJEMPLO) 10 jornales a Q100.00 C/J </t>
  </si>
  <si>
    <t xml:space="preserve">(EJEMPLO) 2 computadoras </t>
  </si>
  <si>
    <t xml:space="preserve">(Ejemplo) 1 Escritorio, 1 Silla, 2 Estanterias </t>
  </si>
  <si>
    <t xml:space="preserve">(EJEMPLO) 1000 semillas de encino Q.0.25 C/100; </t>
  </si>
  <si>
    <t xml:space="preserve">(EJEMPLO) 100 arboles de aguacate Q.4.00 C/U; 50 arboles de pino Q.2.20 C/U </t>
  </si>
  <si>
    <t xml:space="preserve">(EJEMPLO) 50 sacos de sustrato Q.5.00 C/U </t>
  </si>
  <si>
    <t>(EJEMPLO) Internet para oficina Q.150.00 al mes por 12 meses</t>
  </si>
  <si>
    <t>(EJEMPLO) Energia electrica para oficina Q.250.00 al mes por 12 meses</t>
  </si>
  <si>
    <t>(EJEMPLO) Alquiler de oficina Q.1,000.00 al mes por 12 meses</t>
  </si>
  <si>
    <t>(EJEMPLO) Recargas telefonicas para tecnicos de campo Q.100.00 al mes por 1 tecnico y 1 administrativo por 12 meses</t>
  </si>
  <si>
    <t>Costos no asignados a actividades (TOTALES)</t>
  </si>
  <si>
    <t>Renta de oficina Q1,000.00 C/Mes * 12 meses</t>
  </si>
  <si>
    <t>Energia electrica Q.250.00 C/Mes * 12 meses</t>
  </si>
  <si>
    <t>papeleria y utiles de oficina Q200 C/Mes * 12 meses</t>
  </si>
  <si>
    <t>Internet Q.200.00 C/Mes * 12 meses</t>
  </si>
  <si>
    <t>Internet Q.150.00 C/Mes * 12 meses</t>
  </si>
  <si>
    <t>1 computadora</t>
  </si>
  <si>
    <t>2 Gps Q,2,500.00 C/U</t>
  </si>
  <si>
    <t>1 Impresora multifuncional</t>
  </si>
  <si>
    <t xml:space="preserve">Q.3,500.00 (incluye prestaciones) al mes * 12 meses </t>
  </si>
  <si>
    <t>Indicadores y metas del proyecto como aparecen en el numeral 4 inciso F de metas e indicadores del Formato de Propuesta</t>
  </si>
  <si>
    <t>Actividad 1.1.4</t>
  </si>
  <si>
    <t>Actividad 1.1.5</t>
  </si>
  <si>
    <t>Actividad 1.1.6</t>
  </si>
  <si>
    <t>Actividad 3.1.4</t>
  </si>
  <si>
    <t>Actividad 3.1.5</t>
  </si>
  <si>
    <t>Actividad 3.1.6</t>
  </si>
  <si>
    <t>Actividad 3.1.7</t>
  </si>
  <si>
    <t>Actividad 3.2.3</t>
  </si>
  <si>
    <t>Actividad 3.2.4</t>
  </si>
  <si>
    <t>Actividad 3.2.5</t>
  </si>
  <si>
    <t>Actividad 3.2.6</t>
  </si>
  <si>
    <t>Actividad 3.2.7</t>
  </si>
  <si>
    <t>Actividad 4.1.3</t>
  </si>
  <si>
    <t>Actividad 4.1.5</t>
  </si>
  <si>
    <t>Actividad 4.1.6</t>
  </si>
  <si>
    <t>Actividad 4.1.7</t>
  </si>
  <si>
    <t>Actividad 4.2.3</t>
  </si>
  <si>
    <t>Actividad 4.2.4</t>
  </si>
  <si>
    <t>Actividad 4.2.5</t>
  </si>
  <si>
    <t>Actividad 4.2.6</t>
  </si>
  <si>
    <t>Actividad 4.2.7</t>
  </si>
  <si>
    <t>Monto total solicitado</t>
  </si>
  <si>
    <t xml:space="preserve">Indicador Salarios y Honorarios  </t>
  </si>
  <si>
    <t>(≤35% del Total presupuesto)</t>
  </si>
  <si>
    <t xml:space="preserve">Indicador Gastos de campo </t>
  </si>
  <si>
    <t>(Jornales + Materiales + Talleres)</t>
  </si>
  <si>
    <t>Indicador Gastos de Implementación</t>
  </si>
  <si>
    <t xml:space="preserve"> (Viajes + Equipamientos)</t>
  </si>
  <si>
    <t xml:space="preserve">Indicador Gastos Administrativos </t>
  </si>
  <si>
    <t xml:space="preserve"> (≤5% del Total presupuesto)</t>
  </si>
  <si>
    <t>Materiales e Insumos: Materiales para Lombricompost</t>
  </si>
  <si>
    <t>Materiales para Lombricompost</t>
  </si>
  <si>
    <t>Materiales e Insumos: Pasto o granos básicos para agroforestería</t>
  </si>
  <si>
    <t>Pasto o granos básicos para agroforestería</t>
  </si>
  <si>
    <t>Sólo se pueden incluir gastos que el donante apoya, porque son necesarios y razonables, de acuerdo con lo que requiere el proyecto.</t>
  </si>
  <si>
    <t>Se apoyan sólo los gastos que correspondan a las actividades y resultados esperados; y que sean congruentes con los mismos.</t>
  </si>
  <si>
    <t>Las organizaciones podrán cuantificar como cofinanciamiento el trabajo y otras aportaciones financieras o en especie.</t>
  </si>
  <si>
    <t>El monto de contrapartida deberá demostrarse en la propuesta y será reportado y auditado en la fase de ejecución del proyecto, de ser este aprobado.</t>
  </si>
  <si>
    <t>Los costos de administración (costos fijos) son permitidos hasta un 5% del monto solicitado. Estos gastos serán auditables.</t>
  </si>
  <si>
    <t>Cada línea del presupuesto debe explicarse de forma detallada en la columna correspondiente.</t>
  </si>
  <si>
    <t>Gastos que no apoya el donante:</t>
  </si>
  <si>
    <t>El Formato debe entregarse en versión editable (Excel)</t>
  </si>
  <si>
    <t>FORMATO NO. 2</t>
  </si>
  <si>
    <t>•	Ceremonias y celebraciones privadas, fiestas, actividades de entretenimiento o diversión, convivios navideños, reuniones de Junta Directiva u otra instancia de la estructura de gobernanza de las organizaciones, que no tengan relación con la implementación de las actividades del proyecto</t>
  </si>
  <si>
    <t>•	Gastos relacionados con propaganda política, religiosa, cualquier tipo de proselitismo, manifestaciones de carácter político o social</t>
  </si>
  <si>
    <t>•	Compra de bebidas alcohólicas y bienes o servicios para uso personal</t>
  </si>
  <si>
    <t>•	Productos agrícolas y farmacéuticos con prohibiciones por contaminación (fungicidas, insecticidas, fertilizantes) o adquisición de fertilizantes químicos, sin previa aprobación</t>
  </si>
  <si>
    <t>•	Adquisición de vehículos, motocicletas y cuatrimotos</t>
  </si>
  <si>
    <t>•	Pago de obligaciones previas o deudas incobrables</t>
  </si>
  <si>
    <t>•	Cancelación de multas y/o sanciones aplicadas al personal o directamente a la Organización como persona jurídica</t>
  </si>
  <si>
    <t>•	Creación de fondos de donación, fondos rotativos o revolventes</t>
  </si>
  <si>
    <t>•	Diseño de materiales y campañas de comunicación radial y/o televisivo, redes sociales</t>
  </si>
  <si>
    <t xml:space="preserve">•	Servicio de mantenimiento, remodelación o construcción de edificaciones (casa, viveros, entre otros) </t>
  </si>
  <si>
    <t>•	Diseño y desarrollo de diplomados de formación</t>
  </si>
  <si>
    <t>•	Pago de consultores con dos o más contratos vigentes con recursos provenientes del Fondo Patrimonial FCA, esto aplica a contratos con otras organizaciones que ejecutan fondos provenientes del Fondo Patrimonial FCA.</t>
  </si>
  <si>
    <t xml:space="preserve">•	Adquisición de licencias de software contable, administrativo y otros sistemas de gestión </t>
  </si>
  <si>
    <t>•	Cualquier compra o actividad no necesaria para cumplir con los propósitos de la propuesta</t>
  </si>
  <si>
    <t>•	Huertos familiares y/o medicinales</t>
  </si>
  <si>
    <t>•	Seguimiento de hectáreas que fueron establecidas y/o ingresadas a incentivos forestales con fondos de otros donantes.</t>
  </si>
  <si>
    <t>Salarios de personal de la organización vinculados exclusivamente a las acciones del proyecto, incluyendo personal técnico, administrativo y financiero. Personal de planilla unicamente (debe incluir: bonificación incentivo de Q250.00, bono 14, aguinaldo, vacaciones, indemnización, IGSS patronal).</t>
  </si>
  <si>
    <t>Alimentación, hospedaje, traslado de participantes, alquiler de local, materiales educativos (manuales, cuadernos, lápices, calculadoras), otros gastos relacionados con este tipo de eventos. Aplicable exclusivamente a actividades que tienen incidencia con el producto.</t>
  </si>
  <si>
    <t>Gastos Elegibles</t>
  </si>
  <si>
    <t>Contrataciones</t>
  </si>
  <si>
    <t>Materiales y Suministros</t>
  </si>
  <si>
    <t>Gastos Administrativos</t>
  </si>
  <si>
    <t>Contratos por servicios y consultorías facturados (por honorarios)</t>
  </si>
  <si>
    <t>Jornales para mano de obra (planilla de gastos/jornales). Se valorará que una parte o todos los jornales sean aportados por la organización</t>
  </si>
  <si>
    <t>Equipo y Herramientas necesarias para implementación de actividades en campo.</t>
  </si>
  <si>
    <t xml:space="preserve">Transporte (pasajes en tranporte colectivo y taxi/mototaxi), alimentación y hospedaje del personal de la organización para actividades de campo. Contratación de flete para traslado de insumos. Combustible.  Mantenimiento solo para vehículos de la organización al servicio del proyecto. </t>
  </si>
  <si>
    <t>Renta de oficina; gastos de telecomunicación (teléfono, internet); energía eléctrica, agua, papelería y útiles de oficina. No debe ser superior al 5% del monto solicitado</t>
  </si>
  <si>
    <t>A continuación encontrará una serie de indicaciones para poder elaborar de forma efectiva el marco lógico de su propuesta (pestaña 2) y el presupuesto general de la misma (pestaña 3). Se recomienda elaborar primero el formato de la propuesta (formato 1 en Microsoft Word) y luego elaborar el presente marco lógico y presupuesto.</t>
  </si>
  <si>
    <t>Como primera instrucción, se debe empezar elaborando el marco lógico, con el cual automáticamente se van a completar algunas secciones del presupuesto general.</t>
  </si>
  <si>
    <t>•</t>
  </si>
  <si>
    <t>Titulo del proyecto: Debe colocarse el mismo título que se indique en el formato de la propuesta.</t>
  </si>
  <si>
    <t>Organización: Colocar el nombre completo y nombre corto si aplica y que coincida con el colocado en el formato de la propuesta.</t>
  </si>
  <si>
    <t>Duración del proyecto: Cantidad en años y meses de la duración del proyecto, el cual debe coincidir con el numeral 2 inciso F del formato de propuesta.</t>
  </si>
  <si>
    <t>Objetivo General del proyecto: Podrá colocarse solamente uno y debe coincidir con el que se coloque en el numeral 3 inciso F del formato de propuesta. Se muestra un texto a manera de ejemplo.</t>
  </si>
  <si>
    <t>Metas e indicadores: Este cuadro debe coincidir exactamente en las cantidades colocadas, con el completado en el numeral 4 inciso F del formato de propuesta.</t>
  </si>
  <si>
    <t>Objetivos específicos: Los mismos deben coincidir con los estipulados en el numeral 3 inciso F del formato de propuesta. Se puede definir como  máximo  4 objetivos específicos.</t>
  </si>
  <si>
    <t>Resultados y actividades: Por cada objetivo específico, se podrán definir como  máximo  2 resultados, y por cada resultado podrán definirse las actividades que se necesiten.  Tanto los resultados y actividades también deben coincidir con lo estipulado en el numeral 5 inciso F del formato de propuesta.</t>
  </si>
  <si>
    <t xml:space="preserve">Dentro del marco lógico, por cada actividad, deberá colocarse en la columna “costo de la actividad” los costos por rubro necesarios para llevar a cabo la misma en la ejecución del proyecto. Podrán colocarse varios rubros como necesite la actividad. De esta forma, al irse llenando los gastos necesarios por cada actividad se hace la sumatoria automática en la columna indicada, y automáticamente se irá llenando la tercera pestaña del presente archivo que contiene el presupuesto general, específicamente en las casillas de la columna del monto total solicitado. Al llenar las cantidades necesarias de gastos por rubro para todas las actividades del proyecto en el marco lógico, el costo total de actividades del proyecto más los costos no asignados a actividades debe coincidir con el monto total solicitado en el presupuesto general, tercera pestaña. </t>
  </si>
  <si>
    <t>No está de más recalcar que en el marco lógico NO deben incluirse los montos de contrapartida.</t>
  </si>
  <si>
    <t>En esta columna se pueden colocar los productos de cada uno de los resultados estipulados en el marco lógico, pudiendo consignarse en hectáreas, número de áreas protegidas, especies, familias, hombres, mujeres y cantidad en quetzales de ingresos monetarios, lo estipulado como metas e indicadores en el cuadro correspondiente</t>
  </si>
  <si>
    <t xml:space="preserve"> En esta columna deben colocarse, por actividad, los verificadores que demostrarán que la actividad se está realizando como por ejemplo, fotografías, mapas con polígonos de hectáreas de trabajo, actas de entrega, listado de participantes, informes, agendas y memorias de reuniones, etc.</t>
  </si>
  <si>
    <t>En estas columnas deben marcarse con una X  los meses en que se espera se realice cada actividad desde su principio hasta su fin, sin que esta temporalidad sea mayor a la duración programada de ejecución del proyecto que puede ser de 18 a 24 meses.</t>
  </si>
  <si>
    <t>Al final del cuadro de marco lógico el monto total solicitado debe ser la sumatoria del costo total de actividades del proyecto más los costos no asignados a actividades.</t>
  </si>
  <si>
    <t>Recuerde que la cantidad máxima a solicitar a FCA será de Q.300,000.00 y esta columna se llenará automáticamente al elaborar el marco lógico de la propuesta.</t>
  </si>
  <si>
    <t xml:space="preserve">La sumatoria de rubros en la columna del monto total solicitado al PPD/Fondo Patrimonial FCA debe coincidir con el monto total solicitado en el marco lógico de la propuesta.  </t>
  </si>
  <si>
    <t>Se requerirá y privilegiará que los proponentes cuantifiquen sus aportes comunitarios como cofinanciamiento del proyecto. Estos aportes pueden ser en efectivo y/o en especie, pudiendo incluir el costo de los jornales de trabajo de los miembros de las organizaciones locales de base proponentes para la ejecución del proyecto.</t>
  </si>
  <si>
    <t>No está de más recalcar que en el marco lógico NO deben incluirse los montos de contrapartida.  Solamente deben incluirse en el cuadro del presupuesto general</t>
  </si>
  <si>
    <t>1. Costo de la actividad</t>
  </si>
  <si>
    <t>2. Productos que evidencian el logro de los resultados</t>
  </si>
  <si>
    <t>3. Medios de verificación que evidencia el desarrollo de las actividades</t>
  </si>
  <si>
    <t>4. Cronograma de ejecución</t>
  </si>
  <si>
    <t>5. Monto total solicitado</t>
  </si>
  <si>
    <t>MARCO LÓGICO:</t>
  </si>
  <si>
    <t xml:space="preserve">PRESUPUESTO: </t>
  </si>
  <si>
    <t>1. Monto total solicitado</t>
  </si>
  <si>
    <r>
      <rPr>
        <i/>
        <sz val="11"/>
        <color theme="1"/>
        <rFont val="Arial"/>
        <family val="2"/>
      </rPr>
      <t>IMPORTANTE</t>
    </r>
    <r>
      <rPr>
        <sz val="11"/>
        <color theme="1"/>
        <rFont val="Arial"/>
        <family val="2"/>
      </rPr>
      <t>: Dentro del monto solicitado a FCA, la sumatoria entre los rubros de salarios, honorarios y gastos administrativos, no podrá ser mayor al 40% del monto total solicitado.  Así mismo, la cantidad colocada en el rubro de gastos administrativos no deberá ser mayor al 5% del monto total solicitado a FCA.</t>
    </r>
  </si>
  <si>
    <t>2. Monto de contrapartida</t>
  </si>
  <si>
    <t>Ttítulo del proyecto</t>
  </si>
  <si>
    <t xml:space="preserve">Nombre de la organización </t>
  </si>
  <si>
    <t>Plazo en meses</t>
  </si>
  <si>
    <t>Contribución a la conservación forestal de cinco cuminidades del municipio El Alto</t>
  </si>
  <si>
    <t>Coordenadas, Polígonos y mapas</t>
  </si>
  <si>
    <t xml:space="preserve">Restaurar y conservar tierras de vocación forestal a través de mecanismos de protección e incentivos Forestales PROBOSQUE </t>
  </si>
  <si>
    <t>150  hectáreas de restauración de tierras degradadas a través de Incentivos Forestales nuevos en PROBOSQUE</t>
  </si>
  <si>
    <t>Memorias de reuniones y talleres, listados de participantes</t>
  </si>
  <si>
    <t>Coordenadas, Polígonos, Mapas, Fotografías</t>
  </si>
  <si>
    <t>Expedientes y Resolución de ingreso</t>
  </si>
  <si>
    <t xml:space="preserve">Enmiendas y correcciones a los planes de manejo </t>
  </si>
  <si>
    <t xml:space="preserve">En la tercera pestaña de este archivo se encuentra este cuadro, en el cual se coloca cuánto dinero se necesita en total para realizar las actividades del proyecto.  Los rubros acá incluidos son guías para la implementación del proyecto, si para la implementación de una actividad se tiene gastos adicionales a los mencionados se deberá de comunicar a los números de contacto para su adición. </t>
  </si>
  <si>
    <t>INSTRUCCIONES GENERALES:</t>
  </si>
  <si>
    <t>Adquisición de plantas y otros insumos para protección, reforestación, sistemas agroforestales, silvopastoriles, conservación de suelo y agua.</t>
  </si>
  <si>
    <t>Número de hectáreas de bosque natural bajo manejo sostenible</t>
  </si>
  <si>
    <t>Número de hectáreas bajo sistemas productivos sostenibles con prácticas de adaptación al cambio climático</t>
  </si>
  <si>
    <t>Áreas Protegias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</si>
</sst>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quot;#,##0.00;[Red]\-&quot;Q&quot;#,##0.00"/>
    <numFmt numFmtId="44" formatCode="_-&quot;Q&quot;* #,##0.00_-;\-&quot;Q&quot;* #,##0.00_-;_-&quot;Q&quot;* &quot;-&quot;??_-;_-@_-"/>
    <numFmt numFmtId="43" formatCode="_-* #,##0.00_-;\-* #,##0.00_-;_-* &quot;-&quot;??_-;_-@_-"/>
    <numFmt numFmtId="164" formatCode="_(* #,##0.00_);_(* \(#,##0.00\);_(* &quot;-&quot;??_);_(@_)"/>
    <numFmt numFmtId="165" formatCode="&quot;Q&quot;#,##0.00"/>
    <numFmt numFmtId="166" formatCode="_-* #,##0_-;\-* #,##0_-;_-* &quot;-&quot;??_-;_-@_-"/>
    <numFmt numFmtId="167" formatCode="0.0%"/>
  </numFmts>
  <fonts count="39">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Verdana"/>
      <family val="2"/>
    </font>
    <font>
      <sz val="11"/>
      <name val="Calibri"/>
      <family val="2"/>
      <scheme val="minor"/>
    </font>
    <font>
      <sz val="10"/>
      <name val="Calibri"/>
      <family val="2"/>
      <scheme val="minor"/>
    </font>
    <font>
      <b/>
      <sz val="10"/>
      <color theme="1"/>
      <name val="Arial"/>
      <family val="2"/>
    </font>
    <font>
      <sz val="10"/>
      <color theme="1"/>
      <name val="Arial"/>
      <family val="2"/>
    </font>
    <font>
      <b/>
      <sz val="10"/>
      <name val="Arial"/>
      <family val="2"/>
    </font>
    <font>
      <sz val="10"/>
      <color indexed="10"/>
      <name val="Arial"/>
      <family val="2"/>
    </font>
    <font>
      <sz val="10"/>
      <color rgb="FF000000"/>
      <name val="Calibri"/>
      <family val="2"/>
      <scheme val="minor"/>
    </font>
    <font>
      <b/>
      <sz val="10"/>
      <color rgb="FF000000"/>
      <name val="Arial"/>
      <family val="2"/>
    </font>
    <font>
      <b/>
      <sz val="10"/>
      <color rgb="FFBFBFBF"/>
      <name val="Arial"/>
      <family val="2"/>
    </font>
    <font>
      <sz val="10"/>
      <color rgb="FF000000"/>
      <name val="Arial"/>
      <family val="2"/>
    </font>
    <font>
      <sz val="11"/>
      <color theme="1"/>
      <name val="Arial"/>
      <family val="2"/>
    </font>
    <font>
      <sz val="11"/>
      <name val="Arial"/>
      <family val="2"/>
    </font>
    <font>
      <b/>
      <sz val="11"/>
      <name val="Calibri"/>
      <family val="2"/>
      <scheme val="minor"/>
    </font>
    <font>
      <b/>
      <sz val="11"/>
      <color rgb="FFFF0000"/>
      <name val="Calibri"/>
      <family val="2"/>
      <scheme val="minor"/>
    </font>
    <font>
      <i/>
      <sz val="11"/>
      <name val="Calibri"/>
      <family val="2"/>
      <scheme val="minor"/>
    </font>
    <font>
      <b/>
      <i/>
      <sz val="11"/>
      <name val="Calibri"/>
      <family val="2"/>
      <scheme val="minor"/>
    </font>
    <font>
      <b/>
      <sz val="20"/>
      <name val="Calibri"/>
      <family val="2"/>
      <scheme val="minor"/>
    </font>
    <font>
      <sz val="10"/>
      <color rgb="FFFF0000"/>
      <name val="Arial"/>
      <family val="2"/>
    </font>
    <font>
      <b/>
      <sz val="10"/>
      <color theme="0"/>
      <name val="Arial"/>
      <family val="2"/>
    </font>
    <font>
      <b/>
      <sz val="10"/>
      <color rgb="FFFFFFFF"/>
      <name val="Arial"/>
      <family val="2"/>
    </font>
    <font>
      <sz val="16"/>
      <name val="Calibri"/>
      <family val="2"/>
      <scheme val="minor"/>
    </font>
    <font>
      <b/>
      <sz val="16"/>
      <name val="Calibri"/>
      <family val="2"/>
      <scheme val="minor"/>
    </font>
    <font>
      <b/>
      <sz val="11"/>
      <color theme="0"/>
      <name val="Calibri"/>
      <family val="2"/>
      <scheme val="minor"/>
    </font>
    <font>
      <sz val="11"/>
      <color theme="0"/>
      <name val="Calibri"/>
      <family val="2"/>
      <scheme val="minor"/>
    </font>
    <font>
      <b/>
      <sz val="14"/>
      <name val="Calibri"/>
      <family val="2"/>
      <scheme val="minor"/>
    </font>
    <font>
      <sz val="11"/>
      <color theme="1"/>
      <name val="Arial   "/>
    </font>
    <font>
      <b/>
      <sz val="11"/>
      <color theme="1"/>
      <name val="Arial   "/>
    </font>
    <font>
      <sz val="11"/>
      <name val="Arial   "/>
    </font>
    <font>
      <b/>
      <sz val="11"/>
      <color theme="1"/>
      <name val="Arial"/>
      <family val="2"/>
    </font>
    <font>
      <i/>
      <sz val="11"/>
      <color theme="1"/>
      <name val="Arial"/>
      <family val="2"/>
    </font>
    <font>
      <b/>
      <sz val="10"/>
      <color rgb="FFFF0000"/>
      <name val="Arial"/>
      <family val="2"/>
    </font>
    <font>
      <b/>
      <i/>
      <sz val="10"/>
      <color rgb="FFFF0000"/>
      <name val="Arial"/>
      <family val="2"/>
    </font>
    <font>
      <sz val="11"/>
      <color rgb="FFFF0000"/>
      <name val="Calibri"/>
      <family val="2"/>
      <scheme val="minor"/>
    </font>
  </fonts>
  <fills count="18">
    <fill>
      <patternFill patternType="none"/>
    </fill>
    <fill>
      <patternFill patternType="gray125"/>
    </fill>
    <fill>
      <patternFill patternType="solid">
        <fgColor rgb="FF92D050"/>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CCC0DA"/>
        <bgColor indexed="64"/>
      </patternFill>
    </fill>
    <fill>
      <patternFill patternType="solid">
        <fgColor rgb="FFFFFFFF"/>
        <bgColor indexed="64"/>
      </patternFill>
    </fill>
    <fill>
      <patternFill patternType="solid">
        <fgColor rgb="FF8DB4E3"/>
        <bgColor indexed="64"/>
      </patternFill>
    </fill>
    <fill>
      <patternFill patternType="solid">
        <fgColor rgb="FF95B3D7"/>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48A5A"/>
        <bgColor indexed="64"/>
      </patternFill>
    </fill>
    <fill>
      <patternFill patternType="solid">
        <fgColor rgb="FFBDD7EE"/>
        <bgColor indexed="64"/>
      </patternFill>
    </fill>
    <fill>
      <patternFill patternType="solid">
        <fgColor rgb="FFC6E0B4"/>
        <bgColor indexed="64"/>
      </patternFill>
    </fill>
    <fill>
      <patternFill patternType="solid">
        <fgColor theme="4" tint="0.39997558519241921"/>
        <bgColor indexed="64"/>
      </patternFill>
    </fill>
    <fill>
      <patternFill patternType="solid">
        <fgColor rgb="FF323E4F"/>
        <bgColor indexed="64"/>
      </patternFill>
    </fill>
    <fill>
      <patternFill patternType="solid">
        <fgColor theme="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s>
  <cellStyleXfs count="13">
    <xf numFmtId="0" fontId="0"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5" fillId="0" borderId="0"/>
    <xf numFmtId="43" fontId="5"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0" fontId="2" fillId="0" borderId="0"/>
    <xf numFmtId="9" fontId="16" fillId="0" borderId="0" applyFont="0" applyFill="0" applyBorder="0" applyAlignment="0" applyProtection="0"/>
  </cellStyleXfs>
  <cellXfs count="333">
    <xf numFmtId="0" fontId="0" fillId="0" borderId="0" xfId="0"/>
    <xf numFmtId="0" fontId="6" fillId="0" borderId="0" xfId="0" applyFont="1"/>
    <xf numFmtId="0" fontId="9" fillId="0" borderId="0" xfId="0" applyFont="1"/>
    <xf numFmtId="166" fontId="10" fillId="0" borderId="1" xfId="9"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9" fontId="8" fillId="0" borderId="1" xfId="0" applyNumberFormat="1" applyFont="1" applyBorder="1" applyAlignment="1">
      <alignment horizontal="center" vertical="center"/>
    </xf>
    <xf numFmtId="0" fontId="10" fillId="0" borderId="1" xfId="9" applyNumberFormat="1" applyFont="1" applyFill="1" applyBorder="1" applyAlignment="1">
      <alignment horizontal="left" vertical="top" wrapText="1"/>
    </xf>
    <xf numFmtId="0" fontId="8"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wrapText="1"/>
    </xf>
    <xf numFmtId="44" fontId="9" fillId="0" borderId="0" xfId="0" applyNumberFormat="1" applyFont="1"/>
    <xf numFmtId="0" fontId="4" fillId="0" borderId="1" xfId="9" applyNumberFormat="1" applyFont="1" applyFill="1" applyBorder="1" applyAlignment="1">
      <alignment horizontal="left" vertical="top" wrapText="1"/>
    </xf>
    <xf numFmtId="0" fontId="9" fillId="0" borderId="1" xfId="0" applyFont="1" applyBorder="1" applyAlignment="1">
      <alignment horizontal="center" vertical="center" wrapText="1"/>
    </xf>
    <xf numFmtId="165" fontId="9" fillId="0" borderId="1" xfId="0" applyNumberFormat="1" applyFont="1" applyBorder="1" applyAlignment="1">
      <alignment horizontal="center" vertical="center" wrapText="1"/>
    </xf>
    <xf numFmtId="44" fontId="9" fillId="0" borderId="1" xfId="0" applyNumberFormat="1" applyFont="1" applyBorder="1" applyAlignment="1">
      <alignment vertical="center"/>
    </xf>
    <xf numFmtId="0" fontId="9" fillId="0" borderId="1" xfId="0" applyFont="1" applyBorder="1" applyAlignment="1">
      <alignment horizontal="left" vertical="top" wrapText="1"/>
    </xf>
    <xf numFmtId="37" fontId="9" fillId="0" borderId="1" xfId="0" applyNumberFormat="1" applyFont="1" applyBorder="1" applyAlignment="1">
      <alignment horizontal="center" vertical="center" wrapText="1"/>
    </xf>
    <xf numFmtId="0" fontId="0" fillId="0" borderId="1" xfId="0" applyBorder="1" applyAlignment="1">
      <alignment horizontal="center" vertical="center"/>
    </xf>
    <xf numFmtId="49" fontId="9" fillId="0" borderId="1" xfId="0" applyNumberFormat="1" applyFont="1" applyBorder="1" applyAlignment="1">
      <alignment horizontal="center" vertical="center"/>
    </xf>
    <xf numFmtId="0" fontId="8" fillId="0" borderId="1" xfId="0" applyFont="1" applyBorder="1" applyAlignment="1">
      <alignment horizontal="left" vertical="top" wrapText="1"/>
    </xf>
    <xf numFmtId="166" fontId="10" fillId="0" borderId="1" xfId="9" applyNumberFormat="1" applyFont="1" applyFill="1" applyBorder="1" applyAlignment="1">
      <alignment horizontal="left" vertical="top" wrapText="1"/>
    </xf>
    <xf numFmtId="0" fontId="8" fillId="0" borderId="1" xfId="0" applyFont="1" applyBorder="1" applyAlignment="1">
      <alignment horizontal="left" vertical="center" wrapText="1"/>
    </xf>
    <xf numFmtId="0" fontId="0" fillId="5" borderId="4" xfId="0" applyFill="1" applyBorder="1" applyAlignment="1">
      <alignment horizontal="center" vertical="center"/>
    </xf>
    <xf numFmtId="0" fontId="9" fillId="5" borderId="1" xfId="0" applyFont="1" applyFill="1" applyBorder="1" applyAlignment="1">
      <alignment horizontal="center" vertical="center" wrapText="1"/>
    </xf>
    <xf numFmtId="165" fontId="9" fillId="5" borderId="1" xfId="0" applyNumberFormat="1" applyFont="1" applyFill="1" applyBorder="1" applyAlignment="1">
      <alignment horizontal="center" vertical="center" wrapText="1"/>
    </xf>
    <xf numFmtId="44" fontId="9" fillId="5" borderId="1" xfId="0" applyNumberFormat="1" applyFont="1" applyFill="1" applyBorder="1" applyAlignment="1">
      <alignment vertical="center"/>
    </xf>
    <xf numFmtId="0" fontId="9" fillId="5" borderId="0" xfId="0" applyFont="1" applyFill="1"/>
    <xf numFmtId="167" fontId="8" fillId="0" borderId="1" xfId="3" applyNumberFormat="1"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wrapText="1"/>
    </xf>
    <xf numFmtId="0" fontId="9" fillId="0" borderId="0" xfId="0" applyFont="1" applyAlignment="1">
      <alignment horizontal="center" vertical="center" wrapText="1"/>
    </xf>
    <xf numFmtId="44" fontId="9" fillId="0" borderId="0" xfId="0" applyNumberFormat="1" applyFont="1" applyAlignment="1">
      <alignment horizontal="center" vertical="center" wrapText="1"/>
    </xf>
    <xf numFmtId="0" fontId="9" fillId="0" borderId="0" xfId="0" applyFont="1" applyAlignment="1">
      <alignment vertical="center"/>
    </xf>
    <xf numFmtId="167" fontId="9" fillId="0" borderId="0" xfId="3" applyNumberFormat="1" applyFont="1" applyAlignment="1">
      <alignment horizontal="center" vertical="center" wrapText="1"/>
    </xf>
    <xf numFmtId="44" fontId="9" fillId="0" borderId="0" xfId="0" applyNumberFormat="1" applyFont="1" applyAlignment="1">
      <alignment vertical="center"/>
    </xf>
    <xf numFmtId="0" fontId="12" fillId="5" borderId="1" xfId="0" applyFont="1" applyFill="1" applyBorder="1" applyAlignment="1">
      <alignment vertical="center" wrapText="1"/>
    </xf>
    <xf numFmtId="0" fontId="7" fillId="5" borderId="1" xfId="0" applyFont="1" applyFill="1" applyBorder="1" applyAlignment="1">
      <alignment vertical="center" wrapText="1"/>
    </xf>
    <xf numFmtId="0" fontId="8" fillId="0" borderId="1" xfId="0" applyFont="1" applyBorder="1" applyAlignment="1">
      <alignment horizontal="center" vertical="center"/>
    </xf>
    <xf numFmtId="0" fontId="13" fillId="2" borderId="1" xfId="0"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8" fontId="13" fillId="2" borderId="1" xfId="0" applyNumberFormat="1" applyFont="1" applyFill="1" applyBorder="1" applyAlignment="1">
      <alignment horizontal="center" vertical="center"/>
    </xf>
    <xf numFmtId="0" fontId="15" fillId="7" borderId="1" xfId="0" applyFont="1" applyFill="1" applyBorder="1" applyAlignment="1">
      <alignment vertical="center"/>
    </xf>
    <xf numFmtId="0" fontId="15" fillId="7" borderId="1" xfId="0" applyFont="1" applyFill="1" applyBorder="1" applyAlignment="1">
      <alignment horizontal="center" vertical="center"/>
    </xf>
    <xf numFmtId="0" fontId="15" fillId="7" borderId="1" xfId="0" applyFont="1" applyFill="1" applyBorder="1" applyAlignment="1">
      <alignment horizontal="center" vertical="center" wrapText="1"/>
    </xf>
    <xf numFmtId="8" fontId="15" fillId="7" borderId="1" xfId="0" applyNumberFormat="1" applyFont="1" applyFill="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7" borderId="1" xfId="0" applyFont="1" applyFill="1" applyBorder="1" applyAlignment="1">
      <alignment vertical="center" wrapText="1"/>
    </xf>
    <xf numFmtId="0" fontId="15" fillId="0" borderId="1" xfId="0" applyFont="1" applyBorder="1" applyAlignment="1">
      <alignment vertical="center" wrapText="1"/>
    </xf>
    <xf numFmtId="8" fontId="15" fillId="0" borderId="1" xfId="0" applyNumberFormat="1"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8" fontId="15" fillId="0" borderId="1" xfId="0" applyNumberFormat="1" applyFont="1" applyBorder="1" applyAlignment="1">
      <alignment horizontal="center" vertical="center"/>
    </xf>
    <xf numFmtId="8" fontId="13" fillId="8" borderId="1" xfId="0" applyNumberFormat="1" applyFont="1" applyFill="1"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3" fillId="6" borderId="1" xfId="0" applyFont="1" applyFill="1" applyBorder="1" applyAlignment="1">
      <alignment horizontal="center" vertical="center" wrapText="1"/>
    </xf>
    <xf numFmtId="3" fontId="15" fillId="0" borderId="1" xfId="0" applyNumberFormat="1" applyFont="1" applyBorder="1" applyAlignment="1">
      <alignment horizontal="center" vertical="center"/>
    </xf>
    <xf numFmtId="8" fontId="13" fillId="9" borderId="1" xfId="0" applyNumberFormat="1" applyFont="1" applyFill="1" applyBorder="1" applyAlignment="1">
      <alignment horizontal="center" vertical="center"/>
    </xf>
    <xf numFmtId="1" fontId="15" fillId="7" borderId="1" xfId="0" applyNumberFormat="1" applyFont="1" applyFill="1" applyBorder="1" applyAlignment="1">
      <alignment horizontal="center" vertical="center"/>
    </xf>
    <xf numFmtId="2" fontId="0" fillId="0" borderId="0" xfId="0" applyNumberFormat="1"/>
    <xf numFmtId="2" fontId="15" fillId="7" borderId="5" xfId="0" applyNumberFormat="1" applyFont="1" applyFill="1" applyBorder="1" applyAlignment="1">
      <alignment horizontal="center" vertical="center"/>
    </xf>
    <xf numFmtId="2" fontId="13" fillId="0" borderId="1" xfId="0" applyNumberFormat="1" applyFont="1" applyBorder="1" applyAlignment="1">
      <alignment horizontal="center" vertical="center"/>
    </xf>
    <xf numFmtId="165" fontId="15" fillId="7" borderId="1" xfId="0" applyNumberFormat="1" applyFont="1" applyFill="1" applyBorder="1" applyAlignment="1">
      <alignment horizontal="center" vertical="center"/>
    </xf>
    <xf numFmtId="165" fontId="9" fillId="5" borderId="1" xfId="0" applyNumberFormat="1" applyFont="1" applyFill="1" applyBorder="1" applyAlignment="1">
      <alignment vertical="center"/>
    </xf>
    <xf numFmtId="0" fontId="0" fillId="5" borderId="1" xfId="0" applyFill="1" applyBorder="1" applyAlignment="1">
      <alignment horizontal="center" vertical="center"/>
    </xf>
    <xf numFmtId="1" fontId="15" fillId="0" borderId="1" xfId="0" applyNumberFormat="1" applyFont="1" applyBorder="1" applyAlignment="1">
      <alignment horizontal="center" vertical="center"/>
    </xf>
    <xf numFmtId="165" fontId="9" fillId="0" borderId="0" xfId="0" applyNumberFormat="1" applyFont="1" applyAlignment="1">
      <alignment horizontal="center" vertical="center" wrapText="1"/>
    </xf>
    <xf numFmtId="165" fontId="9" fillId="0" borderId="0" xfId="0" applyNumberFormat="1" applyFont="1"/>
    <xf numFmtId="165" fontId="9" fillId="10" borderId="1" xfId="0" applyNumberFormat="1" applyFont="1" applyFill="1" applyBorder="1" applyAlignment="1">
      <alignment horizontal="center" vertical="center" wrapText="1"/>
    </xf>
    <xf numFmtId="44" fontId="9" fillId="10" borderId="1" xfId="0" applyNumberFormat="1" applyFont="1" applyFill="1" applyBorder="1" applyAlignment="1">
      <alignment vertical="center"/>
    </xf>
    <xf numFmtId="0" fontId="12" fillId="10" borderId="1" xfId="0" applyFont="1" applyFill="1" applyBorder="1" applyAlignment="1">
      <alignment vertical="center" wrapText="1"/>
    </xf>
    <xf numFmtId="0" fontId="17" fillId="0" borderId="0" xfId="0" applyFont="1"/>
    <xf numFmtId="0" fontId="6" fillId="0" borderId="1" xfId="0" applyFont="1" applyBorder="1" applyAlignment="1" applyProtection="1">
      <alignment horizontal="left" vertical="center" wrapText="1"/>
      <protection locked="0"/>
    </xf>
    <xf numFmtId="0" fontId="8" fillId="0" borderId="0" xfId="11" applyFont="1" applyAlignment="1">
      <alignment horizontal="center" wrapText="1"/>
    </xf>
    <xf numFmtId="0" fontId="8" fillId="0" borderId="0" xfId="11" applyFont="1" applyAlignment="1">
      <alignment wrapText="1"/>
    </xf>
    <xf numFmtId="0" fontId="9" fillId="0" borderId="0" xfId="11" applyFont="1"/>
    <xf numFmtId="0" fontId="8" fillId="0" borderId="0" xfId="11" applyFont="1" applyAlignment="1">
      <alignment horizontal="left" wrapText="1"/>
    </xf>
    <xf numFmtId="0" fontId="9" fillId="0" borderId="0" xfId="11" applyFont="1" applyAlignment="1">
      <alignment horizontal="center" wrapText="1"/>
    </xf>
    <xf numFmtId="0" fontId="8" fillId="0" borderId="0" xfId="11" applyFont="1" applyAlignment="1">
      <alignment vertical="center" wrapText="1"/>
    </xf>
    <xf numFmtId="0" fontId="9" fillId="0" borderId="0" xfId="11" applyFont="1" applyAlignment="1">
      <alignment horizontal="left"/>
    </xf>
    <xf numFmtId="0" fontId="23" fillId="0" borderId="0" xfId="11" applyFont="1"/>
    <xf numFmtId="0" fontId="24" fillId="3" borderId="1" xfId="11" applyFont="1" applyFill="1" applyBorder="1" applyAlignment="1">
      <alignment horizontal="center" vertical="center" wrapText="1"/>
    </xf>
    <xf numFmtId="0" fontId="13" fillId="15" borderId="1" xfId="11" applyFont="1" applyFill="1" applyBorder="1" applyAlignment="1">
      <alignment vertical="center" wrapText="1"/>
    </xf>
    <xf numFmtId="0" fontId="13" fillId="3" borderId="15" xfId="11" applyFont="1" applyFill="1" applyBorder="1" applyAlignment="1">
      <alignment vertical="center"/>
    </xf>
    <xf numFmtId="0" fontId="4" fillId="5" borderId="3" xfId="11" applyFont="1" applyFill="1" applyBorder="1" applyAlignment="1">
      <alignment horizontal="center" vertical="center" wrapText="1"/>
    </xf>
    <xf numFmtId="0" fontId="13" fillId="11" borderId="3" xfId="11" applyFont="1" applyFill="1" applyBorder="1" applyAlignment="1">
      <alignment vertical="center" wrapText="1"/>
    </xf>
    <xf numFmtId="0" fontId="4" fillId="5" borderId="1" xfId="11" applyFont="1" applyFill="1" applyBorder="1" applyAlignment="1">
      <alignment vertical="center" wrapText="1"/>
    </xf>
    <xf numFmtId="0" fontId="4" fillId="3" borderId="1" xfId="11" applyFont="1" applyFill="1" applyBorder="1" applyAlignment="1">
      <alignment vertical="center" wrapText="1"/>
    </xf>
    <xf numFmtId="0" fontId="10" fillId="3" borderId="1" xfId="11" applyFont="1" applyFill="1" applyBorder="1" applyAlignment="1">
      <alignment horizontal="center" vertical="center" wrapText="1"/>
    </xf>
    <xf numFmtId="165" fontId="4" fillId="5" borderId="1" xfId="11" applyNumberFormat="1" applyFont="1" applyFill="1" applyBorder="1" applyAlignment="1">
      <alignment vertical="center" wrapText="1"/>
    </xf>
    <xf numFmtId="165" fontId="8" fillId="0" borderId="1" xfId="11" applyNumberFormat="1" applyFont="1" applyBorder="1"/>
    <xf numFmtId="0" fontId="24" fillId="3" borderId="2" xfId="11" applyFont="1" applyFill="1" applyBorder="1" applyAlignment="1">
      <alignment vertical="center" wrapText="1"/>
    </xf>
    <xf numFmtId="0" fontId="9" fillId="5" borderId="1" xfId="11" applyFont="1" applyFill="1" applyBorder="1" applyAlignment="1" applyProtection="1">
      <alignment horizontal="left" vertical="center" wrapText="1" indent="2"/>
      <protection locked="0"/>
    </xf>
    <xf numFmtId="165" fontId="4" fillId="5" borderId="1" xfId="11" applyNumberFormat="1" applyFont="1" applyFill="1" applyBorder="1" applyAlignment="1" applyProtection="1">
      <alignment vertical="center" wrapText="1"/>
      <protection locked="0"/>
    </xf>
    <xf numFmtId="165" fontId="15" fillId="5" borderId="1" xfId="11" applyNumberFormat="1" applyFont="1" applyFill="1" applyBorder="1" applyAlignment="1" applyProtection="1">
      <alignment vertical="center" wrapText="1"/>
      <protection locked="0"/>
    </xf>
    <xf numFmtId="165" fontId="4" fillId="0" borderId="1" xfId="11" applyNumberFormat="1" applyFont="1" applyBorder="1" applyAlignment="1" applyProtection="1">
      <alignment vertical="center" wrapText="1"/>
      <protection locked="0"/>
    </xf>
    <xf numFmtId="165" fontId="9" fillId="0" borderId="1" xfId="11" applyNumberFormat="1" applyFont="1" applyBorder="1" applyProtection="1">
      <protection locked="0"/>
    </xf>
    <xf numFmtId="0" fontId="15" fillId="5" borderId="3" xfId="11" applyFont="1" applyFill="1" applyBorder="1" applyAlignment="1" applyProtection="1">
      <alignment horizontal="center" vertical="center" wrapText="1"/>
      <protection locked="0"/>
    </xf>
    <xf numFmtId="43" fontId="6" fillId="0" borderId="1" xfId="10" applyFont="1" applyBorder="1" applyAlignment="1" applyProtection="1">
      <alignment horizontal="center" vertical="center" wrapText="1"/>
      <protection locked="0"/>
    </xf>
    <xf numFmtId="43" fontId="6" fillId="0" borderId="1" xfId="10" applyFont="1" applyBorder="1" applyAlignment="1" applyProtection="1">
      <alignment horizontal="right" vertical="center" wrapText="1"/>
      <protection locked="0"/>
    </xf>
    <xf numFmtId="0" fontId="6" fillId="0" borderId="1" xfId="0" applyFont="1" applyBorder="1" applyAlignment="1" applyProtection="1">
      <alignment wrapText="1"/>
      <protection locked="0"/>
    </xf>
    <xf numFmtId="0" fontId="6" fillId="0" borderId="1" xfId="0" applyFont="1" applyBorder="1" applyProtection="1">
      <protection locked="0"/>
    </xf>
    <xf numFmtId="0" fontId="6" fillId="5"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protection locked="0"/>
    </xf>
    <xf numFmtId="0" fontId="6" fillId="0" borderId="1" xfId="0" applyFont="1" applyBorder="1" applyAlignment="1" applyProtection="1">
      <alignment horizontal="left" vertical="center"/>
      <protection locked="0"/>
    </xf>
    <xf numFmtId="0" fontId="4" fillId="5" borderId="1" xfId="11" applyFont="1" applyFill="1" applyBorder="1" applyAlignment="1" applyProtection="1">
      <alignment vertical="center" wrapText="1"/>
      <protection locked="0"/>
    </xf>
    <xf numFmtId="0" fontId="4" fillId="5" borderId="1" xfId="11" applyFont="1" applyFill="1" applyBorder="1" applyAlignment="1" applyProtection="1">
      <alignment horizontal="left" vertical="center" wrapText="1" indent="2"/>
      <protection locked="0"/>
    </xf>
    <xf numFmtId="0" fontId="18" fillId="12" borderId="8"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43" fontId="6" fillId="0" borderId="1" xfId="10" applyFont="1" applyBorder="1" applyAlignment="1" applyProtection="1">
      <alignment horizontal="center" vertical="center" wrapText="1"/>
    </xf>
    <xf numFmtId="165" fontId="6" fillId="13" borderId="1" xfId="0" applyNumberFormat="1" applyFont="1" applyFill="1" applyBorder="1" applyAlignment="1">
      <alignment horizontal="right" vertical="center" wrapText="1"/>
    </xf>
    <xf numFmtId="165" fontId="6" fillId="14" borderId="1" xfId="0" applyNumberFormat="1" applyFont="1" applyFill="1" applyBorder="1" applyAlignment="1">
      <alignment horizontal="right" vertical="center" wrapText="1"/>
    </xf>
    <xf numFmtId="165" fontId="6" fillId="12" borderId="1" xfId="0" applyNumberFormat="1" applyFont="1" applyFill="1" applyBorder="1" applyAlignment="1">
      <alignment horizontal="right" vertical="center" wrapText="1"/>
    </xf>
    <xf numFmtId="0" fontId="6" fillId="0" borderId="9" xfId="0" applyFont="1" applyBorder="1" applyAlignment="1">
      <alignment horizontal="left" vertical="center" wrapText="1"/>
    </xf>
    <xf numFmtId="0" fontId="6" fillId="0" borderId="2" xfId="0" applyFont="1" applyBorder="1" applyAlignment="1">
      <alignment horizontal="left" vertical="center" wrapText="1"/>
    </xf>
    <xf numFmtId="165" fontId="21" fillId="13" borderId="1" xfId="0" applyNumberFormat="1" applyFont="1" applyFill="1" applyBorder="1" applyAlignment="1">
      <alignment horizontal="right" vertical="center" wrapText="1"/>
    </xf>
    <xf numFmtId="165" fontId="21" fillId="14" borderId="1" xfId="0" applyNumberFormat="1" applyFont="1" applyFill="1" applyBorder="1" applyAlignment="1">
      <alignment horizontal="right" vertical="center" wrapText="1"/>
    </xf>
    <xf numFmtId="165" fontId="21" fillId="12" borderId="1" xfId="0" applyNumberFormat="1" applyFont="1" applyFill="1" applyBorder="1" applyAlignment="1">
      <alignment horizontal="right" vertical="center" wrapText="1"/>
    </xf>
    <xf numFmtId="165" fontId="6" fillId="0" borderId="0" xfId="0" applyNumberFormat="1" applyFont="1"/>
    <xf numFmtId="0" fontId="6" fillId="0" borderId="1" xfId="0" applyFont="1" applyBorder="1" applyAlignment="1">
      <alignment vertical="center" wrapText="1"/>
    </xf>
    <xf numFmtId="0" fontId="9" fillId="0" borderId="1" xfId="11" applyFont="1" applyBorder="1" applyAlignment="1" applyProtection="1">
      <alignment vertical="center" wrapText="1"/>
      <protection locked="0"/>
    </xf>
    <xf numFmtId="165" fontId="21" fillId="0" borderId="0" xfId="0" applyNumberFormat="1" applyFont="1" applyAlignment="1">
      <alignment horizontal="right" vertical="center" wrapText="1"/>
    </xf>
    <xf numFmtId="0" fontId="18" fillId="0" borderId="0" xfId="0" applyFont="1" applyAlignment="1">
      <alignment horizontal="center" vertical="center" wrapText="1"/>
    </xf>
    <xf numFmtId="0" fontId="29" fillId="0" borderId="0" xfId="0" applyFont="1"/>
    <xf numFmtId="10" fontId="29" fillId="0" borderId="0" xfId="12" applyNumberFormat="1" applyFont="1" applyFill="1" applyBorder="1" applyProtection="1"/>
    <xf numFmtId="10" fontId="30" fillId="0" borderId="2" xfId="12" applyNumberFormat="1" applyFont="1" applyBorder="1" applyProtection="1"/>
    <xf numFmtId="0" fontId="30" fillId="0" borderId="0" xfId="0" applyFont="1"/>
    <xf numFmtId="10" fontId="30" fillId="0" borderId="0" xfId="12" applyNumberFormat="1" applyFont="1" applyProtection="1"/>
    <xf numFmtId="0" fontId="4" fillId="0" borderId="3" xfId="11" applyFont="1" applyBorder="1" applyAlignment="1" applyProtection="1">
      <alignment horizontal="center" vertical="center" wrapText="1"/>
      <protection locked="0"/>
    </xf>
    <xf numFmtId="0" fontId="4" fillId="0" borderId="2" xfId="11" applyFont="1" applyBorder="1" applyAlignment="1" applyProtection="1">
      <alignment horizontal="center" vertical="center" wrapText="1"/>
      <protection locked="0"/>
    </xf>
    <xf numFmtId="0" fontId="4" fillId="0" borderId="9" xfId="11" applyFont="1" applyBorder="1" applyAlignment="1" applyProtection="1">
      <alignment horizontal="center" vertical="center" wrapText="1"/>
      <protection locked="0"/>
    </xf>
    <xf numFmtId="0" fontId="9" fillId="0" borderId="3" xfId="11" applyFont="1" applyBorder="1" applyAlignment="1">
      <alignment horizontal="left" vertical="center" wrapText="1"/>
    </xf>
    <xf numFmtId="0" fontId="9" fillId="0" borderId="9" xfId="11" applyFont="1" applyBorder="1" applyAlignment="1">
      <alignment horizontal="left" vertical="center" wrapText="1"/>
    </xf>
    <xf numFmtId="0" fontId="9" fillId="0" borderId="3" xfId="11" applyFont="1" applyBorder="1" applyAlignment="1" applyProtection="1">
      <alignment horizontal="center" vertical="center" wrapText="1"/>
      <protection locked="0"/>
    </xf>
    <xf numFmtId="0" fontId="9" fillId="0" borderId="2" xfId="11" applyFont="1" applyBorder="1" applyAlignment="1" applyProtection="1">
      <alignment horizontal="center" vertical="center" wrapText="1"/>
      <protection locked="0"/>
    </xf>
    <xf numFmtId="0" fontId="9" fillId="0" borderId="9" xfId="11" applyFont="1" applyBorder="1" applyAlignment="1" applyProtection="1">
      <alignment horizontal="center" vertical="center" wrapText="1"/>
      <protection locked="0"/>
    </xf>
    <xf numFmtId="43" fontId="6" fillId="0" borderId="1" xfId="10" applyFont="1" applyFill="1" applyBorder="1" applyAlignment="1" applyProtection="1">
      <alignment horizontal="center" vertical="center" wrapText="1"/>
    </xf>
    <xf numFmtId="43" fontId="6" fillId="0" borderId="1" xfId="10" applyFont="1" applyFill="1" applyBorder="1" applyAlignment="1" applyProtection="1">
      <alignment horizontal="right" vertical="center" wrapText="1"/>
      <protection locked="0"/>
    </xf>
    <xf numFmtId="0" fontId="36" fillId="5" borderId="1" xfId="11" applyFont="1" applyFill="1" applyBorder="1" applyAlignment="1" applyProtection="1">
      <alignment vertical="center" wrapText="1"/>
      <protection locked="0"/>
    </xf>
    <xf numFmtId="0" fontId="23" fillId="5" borderId="1" xfId="11" applyFont="1" applyFill="1" applyBorder="1" applyAlignment="1" applyProtection="1">
      <alignment vertical="center" wrapText="1"/>
      <protection locked="0"/>
    </xf>
    <xf numFmtId="0" fontId="23" fillId="5" borderId="3" xfId="11" applyFont="1" applyFill="1" applyBorder="1" applyAlignment="1" applyProtection="1">
      <alignment horizontal="center" vertical="center" wrapText="1"/>
      <protection locked="0"/>
    </xf>
    <xf numFmtId="8" fontId="23" fillId="5" borderId="3" xfId="11" applyNumberFormat="1" applyFont="1" applyFill="1" applyBorder="1" applyAlignment="1" applyProtection="1">
      <alignment horizontal="center" vertical="center" wrapText="1"/>
      <protection locked="0"/>
    </xf>
    <xf numFmtId="0" fontId="6" fillId="0" borderId="0" xfId="0" applyFont="1" applyAlignment="1">
      <alignment horizontal="center"/>
    </xf>
    <xf numFmtId="0" fontId="37" fillId="0" borderId="0" xfId="11" applyFont="1" applyProtection="1">
      <protection locked="0"/>
    </xf>
    <xf numFmtId="0" fontId="36" fillId="0" borderId="1" xfId="11" applyFont="1" applyBorder="1" applyAlignment="1" applyProtection="1">
      <alignment vertical="center" wrapText="1"/>
      <protection locked="0"/>
    </xf>
    <xf numFmtId="0" fontId="10" fillId="0" borderId="1" xfId="11" applyFont="1" applyBorder="1" applyProtection="1">
      <protection locked="0"/>
    </xf>
    <xf numFmtId="0" fontId="4" fillId="0" borderId="0" xfId="11" applyFont="1"/>
    <xf numFmtId="0" fontId="10" fillId="0" borderId="1" xfId="11" applyFont="1" applyBorder="1" applyAlignment="1" applyProtection="1">
      <alignment vertical="center" wrapText="1"/>
      <protection locked="0"/>
    </xf>
    <xf numFmtId="0" fontId="4" fillId="0" borderId="1" xfId="11" applyFont="1" applyBorder="1" applyAlignment="1" applyProtection="1">
      <alignment vertical="center" wrapText="1"/>
      <protection locked="0"/>
    </xf>
    <xf numFmtId="0" fontId="10" fillId="0" borderId="1" xfId="11" applyFont="1" applyBorder="1" applyAlignment="1" applyProtection="1">
      <alignment wrapText="1"/>
      <protection locked="0"/>
    </xf>
    <xf numFmtId="0" fontId="4" fillId="3" borderId="3" xfId="11" applyFont="1" applyFill="1" applyBorder="1" applyAlignment="1">
      <alignment horizontal="center" vertical="center" wrapText="1"/>
    </xf>
    <xf numFmtId="0" fontId="10" fillId="0" borderId="1" xfId="11" applyFont="1" applyBorder="1" applyAlignment="1" applyProtection="1">
      <alignment horizontal="justify" vertical="center"/>
      <protection locked="0"/>
    </xf>
    <xf numFmtId="0" fontId="10" fillId="11" borderId="3" xfId="11" applyFont="1" applyFill="1" applyBorder="1" applyAlignment="1">
      <alignment vertical="center" wrapText="1"/>
    </xf>
    <xf numFmtId="0" fontId="10" fillId="0" borderId="0" xfId="11" applyFont="1" applyAlignment="1" applyProtection="1">
      <alignment wrapText="1"/>
      <protection locked="0"/>
    </xf>
    <xf numFmtId="0" fontId="10" fillId="0" borderId="0" xfId="11" applyFont="1" applyProtection="1">
      <protection locked="0"/>
    </xf>
    <xf numFmtId="0" fontId="4" fillId="5" borderId="6" xfId="11" applyFont="1" applyFill="1" applyBorder="1" applyAlignment="1" applyProtection="1">
      <alignment vertical="center" wrapText="1"/>
      <protection locked="0"/>
    </xf>
    <xf numFmtId="0" fontId="4" fillId="0" borderId="1" xfId="11" applyFont="1" applyBorder="1" applyAlignment="1" applyProtection="1">
      <alignment horizontal="left" vertical="center" wrapText="1" indent="2"/>
      <protection locked="0"/>
    </xf>
    <xf numFmtId="0" fontId="10" fillId="5" borderId="1" xfId="11" applyFont="1" applyFill="1" applyBorder="1" applyAlignment="1" applyProtection="1">
      <alignment vertical="center" wrapText="1"/>
      <protection locked="0"/>
    </xf>
    <xf numFmtId="0" fontId="4" fillId="0" borderId="6" xfId="11" applyFont="1" applyBorder="1" applyAlignment="1" applyProtection="1">
      <alignment vertical="center" wrapText="1"/>
      <protection locked="0"/>
    </xf>
    <xf numFmtId="0" fontId="4" fillId="3" borderId="1" xfId="11" applyFont="1" applyFill="1" applyBorder="1"/>
    <xf numFmtId="0" fontId="4" fillId="0" borderId="3" xfId="11" applyFont="1" applyBorder="1" applyAlignment="1">
      <alignment horizontal="center"/>
    </xf>
    <xf numFmtId="0" fontId="4" fillId="0" borderId="1" xfId="11" applyFont="1" applyBorder="1"/>
    <xf numFmtId="165" fontId="4" fillId="0" borderId="1" xfId="11" applyNumberFormat="1" applyFont="1" applyBorder="1" applyProtection="1">
      <protection locked="0"/>
    </xf>
    <xf numFmtId="43" fontId="38" fillId="0" borderId="1" xfId="10" applyFont="1" applyFill="1" applyBorder="1" applyAlignment="1" applyProtection="1">
      <alignment horizontal="right" vertical="center" wrapText="1"/>
      <protection locked="0"/>
    </xf>
    <xf numFmtId="0" fontId="31" fillId="0" borderId="0" xfId="0" applyFont="1"/>
    <xf numFmtId="0" fontId="32" fillId="0" borderId="0" xfId="0" applyFont="1" applyAlignment="1">
      <alignment horizontal="center"/>
    </xf>
    <xf numFmtId="0" fontId="34" fillId="0" borderId="0" xfId="0" applyFont="1"/>
    <xf numFmtId="0" fontId="1" fillId="0" borderId="0" xfId="0" applyFont="1" applyAlignment="1">
      <alignment vertical="top"/>
    </xf>
    <xf numFmtId="0" fontId="0" fillId="0" borderId="0" xfId="0" applyAlignment="1">
      <alignment vertical="top" wrapText="1"/>
    </xf>
    <xf numFmtId="0" fontId="0" fillId="0" borderId="0" xfId="0" applyAlignment="1">
      <alignment horizontal="left"/>
    </xf>
    <xf numFmtId="0" fontId="0" fillId="0" borderId="0" xfId="0" applyAlignment="1">
      <alignment horizontal="left" vertical="center"/>
    </xf>
    <xf numFmtId="0" fontId="0" fillId="0" borderId="0" xfId="0" applyAlignment="1">
      <alignment horizontal="left" wrapText="1"/>
    </xf>
    <xf numFmtId="0" fontId="0" fillId="0" borderId="0" xfId="0" applyAlignment="1">
      <alignment wrapText="1"/>
    </xf>
    <xf numFmtId="0" fontId="33" fillId="0" borderId="0" xfId="0" applyFont="1" applyAlignment="1">
      <alignment vertical="center" wrapText="1"/>
    </xf>
    <xf numFmtId="0" fontId="31" fillId="0" borderId="0" xfId="0" applyFont="1" applyAlignment="1">
      <alignment vertical="center" wrapText="1"/>
    </xf>
    <xf numFmtId="0" fontId="32"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xf>
    <xf numFmtId="0" fontId="31" fillId="0" borderId="0" xfId="0" applyFont="1" applyAlignment="1">
      <alignment horizontal="left" vertical="center" wrapText="1"/>
    </xf>
    <xf numFmtId="0" fontId="32" fillId="0" borderId="0" xfId="0" applyFont="1" applyAlignment="1">
      <alignment horizontal="left"/>
    </xf>
    <xf numFmtId="0" fontId="33" fillId="0" borderId="0" xfId="0" applyFont="1" applyAlignment="1">
      <alignment vertical="center" wrapText="1"/>
    </xf>
    <xf numFmtId="0" fontId="34"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32" fillId="0" borderId="0" xfId="0" applyFont="1" applyAlignment="1">
      <alignment horizontal="left" vertical="center"/>
    </xf>
    <xf numFmtId="0" fontId="31" fillId="0" borderId="0" xfId="0" applyFont="1" applyAlignment="1">
      <alignment horizontal="center" vertical="center" wrapText="1"/>
    </xf>
    <xf numFmtId="0" fontId="0" fillId="0" borderId="0" xfId="0" applyAlignment="1">
      <alignment horizontal="left" vertical="top" wrapText="1"/>
    </xf>
    <xf numFmtId="0" fontId="4" fillId="0" borderId="3" xfId="11" applyFont="1" applyBorder="1" applyAlignment="1" applyProtection="1">
      <alignment horizontal="center" vertical="center" wrapText="1"/>
      <protection locked="0"/>
    </xf>
    <xf numFmtId="0" fontId="4" fillId="0" borderId="2" xfId="11" applyFont="1" applyBorder="1" applyAlignment="1" applyProtection="1">
      <alignment horizontal="center" vertical="center" wrapText="1"/>
      <protection locked="0"/>
    </xf>
    <xf numFmtId="0" fontId="4" fillId="0" borderId="9" xfId="11" applyFont="1" applyBorder="1" applyAlignment="1" applyProtection="1">
      <alignment horizontal="center" vertical="center" wrapText="1"/>
      <protection locked="0"/>
    </xf>
    <xf numFmtId="0" fontId="9" fillId="0" borderId="3"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9" xfId="11" applyFont="1" applyBorder="1" applyAlignment="1">
      <alignment horizontal="center" vertical="center" wrapText="1"/>
    </xf>
    <xf numFmtId="0" fontId="4" fillId="0" borderId="4" xfId="11" applyFont="1" applyBorder="1" applyAlignment="1" applyProtection="1">
      <alignment horizontal="center" vertical="center" wrapText="1"/>
      <protection locked="0"/>
    </xf>
    <xf numFmtId="0" fontId="4" fillId="0" borderId="5" xfId="11" applyFont="1" applyBorder="1" applyAlignment="1" applyProtection="1">
      <alignment horizontal="center" vertical="center" wrapText="1"/>
      <protection locked="0"/>
    </xf>
    <xf numFmtId="0" fontId="4" fillId="0" borderId="6" xfId="11" applyFont="1" applyBorder="1" applyAlignment="1" applyProtection="1">
      <alignment horizontal="center" vertical="center" wrapText="1"/>
      <protection locked="0"/>
    </xf>
    <xf numFmtId="0" fontId="4" fillId="3" borderId="4" xfId="11" applyFont="1" applyFill="1" applyBorder="1" applyAlignment="1">
      <alignment horizontal="center" vertical="center" wrapText="1"/>
    </xf>
    <xf numFmtId="0" fontId="4" fillId="3" borderId="5" xfId="11" applyFont="1" applyFill="1" applyBorder="1" applyAlignment="1">
      <alignment horizontal="center" vertical="center" wrapText="1"/>
    </xf>
    <xf numFmtId="0" fontId="4" fillId="3" borderId="6" xfId="11" applyFont="1" applyFill="1" applyBorder="1" applyAlignment="1">
      <alignment horizontal="center" vertical="center" wrapText="1"/>
    </xf>
    <xf numFmtId="0" fontId="4" fillId="5" borderId="4" xfId="11" applyFont="1" applyFill="1" applyBorder="1" applyAlignment="1" applyProtection="1">
      <alignment horizontal="center" vertical="center" wrapText="1"/>
      <protection locked="0"/>
    </xf>
    <xf numFmtId="0" fontId="4" fillId="5" borderId="5" xfId="11" applyFont="1" applyFill="1" applyBorder="1" applyAlignment="1" applyProtection="1">
      <alignment horizontal="center" vertical="center" wrapText="1"/>
      <protection locked="0"/>
    </xf>
    <xf numFmtId="0" fontId="4" fillId="5" borderId="6" xfId="11" applyFont="1" applyFill="1" applyBorder="1" applyAlignment="1" applyProtection="1">
      <alignment horizontal="center" vertical="center" wrapText="1"/>
      <protection locked="0"/>
    </xf>
    <xf numFmtId="0" fontId="24" fillId="3" borderId="16" xfId="11" applyFont="1" applyFill="1" applyBorder="1" applyAlignment="1">
      <alignment horizontal="left"/>
    </xf>
    <xf numFmtId="0" fontId="24" fillId="3" borderId="0" xfId="11" applyFont="1" applyFill="1" applyAlignment="1">
      <alignment horizontal="left"/>
    </xf>
    <xf numFmtId="0" fontId="24" fillId="3" borderId="15" xfId="11" applyFont="1" applyFill="1" applyBorder="1" applyAlignment="1">
      <alignment horizontal="center"/>
    </xf>
    <xf numFmtId="0" fontId="24" fillId="3" borderId="13" xfId="11" applyFont="1" applyFill="1" applyBorder="1" applyAlignment="1">
      <alignment horizontal="center"/>
    </xf>
    <xf numFmtId="0" fontId="23" fillId="0" borderId="0" xfId="11" applyFont="1" applyAlignment="1" applyProtection="1">
      <alignment horizontal="left" vertical="center"/>
      <protection locked="0"/>
    </xf>
    <xf numFmtId="0" fontId="9" fillId="5" borderId="5" xfId="11" applyFont="1" applyFill="1" applyBorder="1" applyAlignment="1" applyProtection="1">
      <alignment horizontal="center" vertical="center" wrapText="1"/>
      <protection locked="0"/>
    </xf>
    <xf numFmtId="0" fontId="9" fillId="5" borderId="6" xfId="11" applyFont="1" applyFill="1" applyBorder="1" applyAlignment="1" applyProtection="1">
      <alignment horizontal="center" vertical="center" wrapText="1"/>
      <protection locked="0"/>
    </xf>
    <xf numFmtId="0" fontId="15" fillId="3" borderId="5" xfId="11" applyFont="1" applyFill="1" applyBorder="1" applyAlignment="1">
      <alignment horizontal="center" vertical="center" wrapText="1"/>
    </xf>
    <xf numFmtId="0" fontId="15" fillId="3" borderId="6" xfId="11" applyFont="1" applyFill="1" applyBorder="1" applyAlignment="1">
      <alignment horizontal="center" vertical="center" wrapText="1"/>
    </xf>
    <xf numFmtId="0" fontId="24" fillId="3" borderId="3" xfId="11" applyFont="1" applyFill="1" applyBorder="1" applyAlignment="1">
      <alignment horizontal="center" vertical="center" wrapText="1"/>
    </xf>
    <xf numFmtId="0" fontId="24" fillId="3" borderId="2" xfId="11" applyFont="1" applyFill="1" applyBorder="1" applyAlignment="1">
      <alignment horizontal="center" vertical="center" wrapText="1"/>
    </xf>
    <xf numFmtId="0" fontId="24" fillId="3" borderId="13" xfId="11" applyFont="1" applyFill="1" applyBorder="1" applyAlignment="1">
      <alignment horizontal="center" vertical="center" wrapText="1"/>
    </xf>
    <xf numFmtId="0" fontId="24" fillId="3" borderId="17" xfId="11" applyFont="1" applyFill="1" applyBorder="1" applyAlignment="1">
      <alignment horizontal="center" vertical="center" wrapText="1"/>
    </xf>
    <xf numFmtId="0" fontId="24" fillId="3" borderId="0" xfId="11" applyFont="1" applyFill="1" applyAlignment="1">
      <alignment horizontal="center" vertical="center" wrapText="1"/>
    </xf>
    <xf numFmtId="0" fontId="24" fillId="3" borderId="14" xfId="11" applyFont="1" applyFill="1" applyBorder="1" applyAlignment="1">
      <alignment horizontal="center" vertical="center" wrapText="1"/>
    </xf>
    <xf numFmtId="0" fontId="24" fillId="3" borderId="8" xfId="11" applyFont="1" applyFill="1" applyBorder="1" applyAlignment="1">
      <alignment horizontal="center" vertical="center" wrapText="1"/>
    </xf>
    <xf numFmtId="0" fontId="24" fillId="3" borderId="18" xfId="11" applyFont="1" applyFill="1" applyBorder="1" applyAlignment="1">
      <alignment horizontal="center" vertical="center" wrapText="1"/>
    </xf>
    <xf numFmtId="0" fontId="23" fillId="0" borderId="3" xfId="11" applyFont="1" applyBorder="1" applyAlignment="1" applyProtection="1">
      <alignment horizontal="center" vertical="center" wrapText="1"/>
      <protection locked="0"/>
    </xf>
    <xf numFmtId="0" fontId="23" fillId="0" borderId="2" xfId="11" applyFont="1" applyBorder="1" applyAlignment="1" applyProtection="1">
      <alignment horizontal="center" vertical="center" wrapText="1"/>
      <protection locked="0"/>
    </xf>
    <xf numFmtId="0" fontId="23" fillId="0" borderId="9" xfId="11" applyFont="1" applyBorder="1" applyAlignment="1" applyProtection="1">
      <alignment horizontal="center" vertical="center" wrapText="1"/>
      <protection locked="0"/>
    </xf>
    <xf numFmtId="0" fontId="4" fillId="11" borderId="2" xfId="11" applyFont="1" applyFill="1" applyBorder="1" applyAlignment="1" applyProtection="1">
      <alignment horizontal="left" vertical="center" wrapText="1"/>
      <protection locked="0"/>
    </xf>
    <xf numFmtId="0" fontId="4" fillId="11" borderId="9" xfId="11" applyFont="1" applyFill="1" applyBorder="1" applyAlignment="1" applyProtection="1">
      <alignment horizontal="left" vertical="center" wrapText="1"/>
      <protection locked="0"/>
    </xf>
    <xf numFmtId="0" fontId="23" fillId="5" borderId="4" xfId="11" applyFont="1" applyFill="1" applyBorder="1" applyAlignment="1" applyProtection="1">
      <alignment horizontal="center" vertical="center" wrapText="1"/>
      <protection locked="0"/>
    </xf>
    <xf numFmtId="0" fontId="23" fillId="5" borderId="5" xfId="11" applyFont="1" applyFill="1" applyBorder="1" applyAlignment="1" applyProtection="1">
      <alignment horizontal="center" vertical="center" wrapText="1"/>
      <protection locked="0"/>
    </xf>
    <xf numFmtId="0" fontId="23" fillId="5" borderId="6" xfId="11" applyFont="1" applyFill="1" applyBorder="1" applyAlignment="1" applyProtection="1">
      <alignment horizontal="center" vertical="center" wrapText="1"/>
      <protection locked="0"/>
    </xf>
    <xf numFmtId="0" fontId="24" fillId="3" borderId="1" xfId="11" applyFont="1" applyFill="1" applyBorder="1" applyAlignment="1">
      <alignment horizontal="center"/>
    </xf>
    <xf numFmtId="0" fontId="24" fillId="3" borderId="1" xfId="11" applyFont="1" applyFill="1" applyBorder="1" applyAlignment="1">
      <alignment horizontal="center" vertical="center" wrapText="1"/>
    </xf>
    <xf numFmtId="0" fontId="24" fillId="3" borderId="4" xfId="11" applyFont="1" applyFill="1" applyBorder="1" applyAlignment="1">
      <alignment horizontal="center" vertical="center" wrapText="1"/>
    </xf>
    <xf numFmtId="0" fontId="24" fillId="3" borderId="6" xfId="11" applyFont="1" applyFill="1" applyBorder="1" applyAlignment="1">
      <alignment horizontal="center" vertical="center" wrapText="1"/>
    </xf>
    <xf numFmtId="0" fontId="24" fillId="3" borderId="15" xfId="11" applyFont="1" applyFill="1" applyBorder="1" applyAlignment="1">
      <alignment horizontal="center" vertical="center" wrapText="1"/>
    </xf>
    <xf numFmtId="0" fontId="24" fillId="3" borderId="7" xfId="11" applyFont="1" applyFill="1" applyBorder="1" applyAlignment="1">
      <alignment horizontal="center" vertical="center" wrapText="1"/>
    </xf>
    <xf numFmtId="0" fontId="9" fillId="0" borderId="4" xfId="11" applyFont="1" applyBorder="1" applyAlignment="1" applyProtection="1">
      <alignment horizontal="center" vertical="center" wrapText="1"/>
      <protection locked="0"/>
    </xf>
    <xf numFmtId="0" fontId="9" fillId="0" borderId="5" xfId="11" applyFont="1" applyBorder="1" applyAlignment="1" applyProtection="1">
      <alignment horizontal="center" vertical="center" wrapText="1"/>
      <protection locked="0"/>
    </xf>
    <xf numFmtId="0" fontId="9" fillId="0" borderId="6" xfId="11" applyFont="1" applyBorder="1" applyAlignment="1" applyProtection="1">
      <alignment horizontal="center" vertical="center" wrapText="1"/>
      <protection locked="0"/>
    </xf>
    <xf numFmtId="0" fontId="23" fillId="11" borderId="2" xfId="11" applyFont="1" applyFill="1" applyBorder="1" applyAlignment="1" applyProtection="1">
      <alignment horizontal="left" vertical="center" wrapText="1"/>
      <protection locked="0"/>
    </xf>
    <xf numFmtId="0" fontId="23" fillId="11" borderId="9" xfId="11" applyFont="1" applyFill="1" applyBorder="1" applyAlignment="1" applyProtection="1">
      <alignment horizontal="left" vertical="center" wrapText="1"/>
      <protection locked="0"/>
    </xf>
    <xf numFmtId="0" fontId="9" fillId="0" borderId="3" xfId="11" applyFont="1" applyBorder="1" applyAlignment="1">
      <alignment horizontal="left" vertical="center" wrapText="1"/>
    </xf>
    <xf numFmtId="0" fontId="9" fillId="0" borderId="9" xfId="11" applyFont="1" applyBorder="1" applyAlignment="1">
      <alignment horizontal="left" vertical="center" wrapText="1"/>
    </xf>
    <xf numFmtId="0" fontId="9" fillId="0" borderId="1" xfId="11" applyFont="1" applyBorder="1" applyAlignment="1">
      <alignment horizontal="center" vertical="center" wrapText="1"/>
    </xf>
    <xf numFmtId="0" fontId="9" fillId="0" borderId="3" xfId="11" applyFont="1" applyBorder="1" applyAlignment="1" applyProtection="1">
      <alignment horizontal="center" vertical="center" wrapText="1"/>
      <protection locked="0"/>
    </xf>
    <xf numFmtId="0" fontId="9" fillId="0" borderId="2" xfId="11" applyFont="1" applyBorder="1" applyAlignment="1" applyProtection="1">
      <alignment horizontal="center" vertical="center" wrapText="1"/>
      <protection locked="0"/>
    </xf>
    <xf numFmtId="0" fontId="9" fillId="0" borderId="9" xfId="11" applyFont="1" applyBorder="1" applyAlignment="1" applyProtection="1">
      <alignment horizontal="center" vertical="center" wrapText="1"/>
      <protection locked="0"/>
    </xf>
    <xf numFmtId="0" fontId="9" fillId="0" borderId="15" xfId="11" applyFont="1" applyBorder="1" applyAlignment="1">
      <alignment horizontal="left" vertical="center" wrapText="1"/>
    </xf>
    <xf numFmtId="0" fontId="9" fillId="0" borderId="17" xfId="11" applyFont="1" applyBorder="1" applyAlignment="1">
      <alignment horizontal="left" vertical="center" wrapText="1"/>
    </xf>
    <xf numFmtId="0" fontId="9" fillId="0" borderId="15" xfId="11" applyFont="1" applyBorder="1" applyAlignment="1" applyProtection="1">
      <alignment horizontal="center" vertical="center" wrapText="1"/>
      <protection locked="0"/>
    </xf>
    <xf numFmtId="0" fontId="9" fillId="0" borderId="13" xfId="11" applyFont="1" applyBorder="1" applyAlignment="1" applyProtection="1">
      <alignment horizontal="center" vertical="center" wrapText="1"/>
      <protection locked="0"/>
    </xf>
    <xf numFmtId="0" fontId="9" fillId="0" borderId="17" xfId="11" applyFont="1" applyBorder="1" applyAlignment="1" applyProtection="1">
      <alignment horizontal="center" vertical="center" wrapText="1"/>
      <protection locked="0"/>
    </xf>
    <xf numFmtId="0" fontId="4" fillId="0" borderId="3" xfId="11" applyFont="1" applyBorder="1" applyAlignment="1">
      <alignment horizontal="left" vertical="center" wrapText="1"/>
    </xf>
    <xf numFmtId="0" fontId="4" fillId="0" borderId="9" xfId="11" applyFont="1" applyBorder="1" applyAlignment="1">
      <alignment horizontal="left" vertical="center" wrapText="1"/>
    </xf>
    <xf numFmtId="0" fontId="23" fillId="0" borderId="15" xfId="11" applyFont="1" applyBorder="1" applyAlignment="1" applyProtection="1">
      <alignment horizontal="center" vertical="center" wrapText="1"/>
      <protection locked="0"/>
    </xf>
    <xf numFmtId="0" fontId="23" fillId="0" borderId="13" xfId="11" applyFont="1" applyBorder="1" applyAlignment="1" applyProtection="1">
      <alignment horizontal="center" vertical="center" wrapText="1"/>
      <protection locked="0"/>
    </xf>
    <xf numFmtId="0" fontId="23" fillId="0" borderId="17" xfId="11" applyFont="1" applyBorder="1" applyAlignment="1" applyProtection="1">
      <alignment horizontal="center" vertical="center" wrapText="1"/>
      <protection locked="0"/>
    </xf>
    <xf numFmtId="0" fontId="8" fillId="0" borderId="0" xfId="11" applyFont="1" applyAlignment="1">
      <alignment horizontal="center" wrapText="1"/>
    </xf>
    <xf numFmtId="0" fontId="8" fillId="5" borderId="0" xfId="11" applyFont="1" applyFill="1" applyAlignment="1">
      <alignment horizontal="center" wrapText="1"/>
    </xf>
    <xf numFmtId="0" fontId="23" fillId="5" borderId="3" xfId="11" applyFont="1" applyFill="1" applyBorder="1" applyAlignment="1" applyProtection="1">
      <alignment horizontal="left" vertical="center" wrapText="1"/>
      <protection locked="0"/>
    </xf>
    <xf numFmtId="0" fontId="23" fillId="5" borderId="2" xfId="11" applyFont="1" applyFill="1" applyBorder="1" applyAlignment="1" applyProtection="1">
      <alignment horizontal="left" vertical="center" wrapText="1"/>
      <protection locked="0"/>
    </xf>
    <xf numFmtId="0" fontId="24" fillId="3" borderId="16" xfId="11" applyFont="1" applyFill="1" applyBorder="1" applyAlignment="1">
      <alignment horizontal="center" vertical="center" wrapText="1"/>
    </xf>
    <xf numFmtId="0" fontId="25" fillId="16" borderId="15" xfId="11" applyFont="1" applyFill="1" applyBorder="1" applyAlignment="1">
      <alignment horizontal="center" vertical="center" wrapText="1"/>
    </xf>
    <xf numFmtId="0" fontId="25" fillId="16" borderId="17" xfId="11" applyFont="1" applyFill="1" applyBorder="1" applyAlignment="1">
      <alignment horizontal="center" vertical="center" wrapText="1"/>
    </xf>
    <xf numFmtId="0" fontId="25" fillId="16" borderId="16" xfId="11" applyFont="1" applyFill="1" applyBorder="1" applyAlignment="1">
      <alignment horizontal="center" vertical="center" wrapText="1"/>
    </xf>
    <xf numFmtId="0" fontId="25" fillId="16" borderId="14" xfId="11" applyFont="1" applyFill="1" applyBorder="1" applyAlignment="1">
      <alignment horizontal="center" vertical="center" wrapText="1"/>
    </xf>
    <xf numFmtId="0" fontId="25" fillId="16" borderId="7" xfId="11" applyFont="1" applyFill="1" applyBorder="1" applyAlignment="1">
      <alignment horizontal="center" vertical="center" wrapText="1"/>
    </xf>
    <xf numFmtId="0" fontId="25" fillId="16" borderId="18" xfId="11" applyFont="1" applyFill="1" applyBorder="1" applyAlignment="1">
      <alignment horizontal="center" vertical="center" wrapText="1"/>
    </xf>
    <xf numFmtId="0" fontId="13" fillId="15" borderId="15" xfId="11" applyFont="1" applyFill="1" applyBorder="1" applyAlignment="1">
      <alignment horizontal="justify" vertical="center" wrapText="1"/>
    </xf>
    <xf numFmtId="0" fontId="13" fillId="15" borderId="16" xfId="11" applyFont="1" applyFill="1" applyBorder="1" applyAlignment="1">
      <alignment horizontal="justify" vertical="center" wrapText="1"/>
    </xf>
    <xf numFmtId="0" fontId="25" fillId="16" borderId="1" xfId="11" applyFont="1" applyFill="1" applyBorder="1" applyAlignment="1">
      <alignment horizontal="center" vertical="center" wrapText="1"/>
    </xf>
    <xf numFmtId="0" fontId="25" fillId="16" borderId="13" xfId="11" applyFont="1" applyFill="1" applyBorder="1" applyAlignment="1">
      <alignment horizontal="center" vertical="center" wrapText="1"/>
    </xf>
    <xf numFmtId="0" fontId="25" fillId="16" borderId="0" xfId="11" applyFont="1" applyFill="1" applyAlignment="1">
      <alignment horizontal="center" vertical="center" wrapText="1"/>
    </xf>
    <xf numFmtId="0" fontId="25" fillId="16" borderId="8" xfId="11" applyFont="1" applyFill="1" applyBorder="1" applyAlignment="1">
      <alignment horizontal="center" vertical="center" wrapText="1"/>
    </xf>
    <xf numFmtId="0" fontId="29" fillId="0" borderId="0" xfId="0" applyFont="1" applyAlignment="1">
      <alignment horizontal="left"/>
    </xf>
    <xf numFmtId="0" fontId="30" fillId="0" borderId="13" xfId="0" applyFont="1" applyBorder="1" applyAlignment="1">
      <alignment horizontal="left"/>
    </xf>
    <xf numFmtId="0" fontId="6" fillId="0" borderId="1" xfId="0" applyFont="1" applyBorder="1" applyAlignment="1">
      <alignment horizontal="center" vertical="center" wrapText="1"/>
    </xf>
    <xf numFmtId="0" fontId="20" fillId="13" borderId="3" xfId="0" applyFont="1" applyFill="1" applyBorder="1" applyAlignment="1">
      <alignment horizontal="center" vertical="center" wrapText="1"/>
    </xf>
    <xf numFmtId="0" fontId="20" fillId="13" borderId="2"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21" fillId="13" borderId="3" xfId="0" applyFont="1" applyFill="1" applyBorder="1" applyAlignment="1">
      <alignment horizontal="center" vertical="center" wrapText="1"/>
    </xf>
    <xf numFmtId="0" fontId="21" fillId="13" borderId="2"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3" borderId="5"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20" fillId="13" borderId="9" xfId="0" applyFont="1" applyFill="1" applyBorder="1" applyAlignment="1">
      <alignment horizontal="center" vertical="center" wrapText="1"/>
    </xf>
    <xf numFmtId="0" fontId="26" fillId="0" borderId="0" xfId="0" applyFont="1" applyAlignment="1">
      <alignment horizontal="center" wrapText="1"/>
    </xf>
    <xf numFmtId="0" fontId="27" fillId="0" borderId="0" xfId="0" applyFont="1" applyAlignment="1">
      <alignment horizontal="center" wrapText="1"/>
    </xf>
    <xf numFmtId="0" fontId="18" fillId="13" borderId="1" xfId="0" applyFont="1" applyFill="1" applyBorder="1" applyAlignment="1">
      <alignment horizontal="center" vertical="center" wrapText="1"/>
    </xf>
    <xf numFmtId="0" fontId="18" fillId="14" borderId="3" xfId="0" applyFont="1" applyFill="1" applyBorder="1" applyAlignment="1">
      <alignment horizontal="center" vertical="center" wrapText="1"/>
    </xf>
    <xf numFmtId="0" fontId="18" fillId="14" borderId="9" xfId="0"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22" fillId="0" borderId="0" xfId="0" applyFont="1" applyAlignment="1">
      <alignment horizontal="center" wrapText="1"/>
    </xf>
    <xf numFmtId="0" fontId="18" fillId="0" borderId="0" xfId="0" applyFont="1" applyAlignment="1">
      <alignment horizontal="left"/>
    </xf>
    <xf numFmtId="0" fontId="18" fillId="0" borderId="0" xfId="0" applyFont="1" applyAlignment="1">
      <alignment wrapText="1"/>
    </xf>
    <xf numFmtId="0" fontId="18" fillId="12" borderId="7"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28" fillId="17" borderId="0" xfId="0" applyFont="1" applyFill="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8"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9" fillId="0" borderId="2" xfId="0" applyFont="1" applyBorder="1" applyAlignment="1">
      <alignment horizontal="center" vertical="center"/>
    </xf>
    <xf numFmtId="0" fontId="8" fillId="4" borderId="1" xfId="0" applyFont="1" applyFill="1" applyBorder="1" applyAlignment="1">
      <alignment horizontal="center" vertical="center" wrapText="1"/>
    </xf>
    <xf numFmtId="0" fontId="4" fillId="0" borderId="1" xfId="0" applyFont="1" applyBorder="1"/>
    <xf numFmtId="0" fontId="8" fillId="0" borderId="1" xfId="0" applyFont="1" applyBorder="1" applyAlignment="1">
      <alignment horizontal="center" vertical="center"/>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8" fillId="4" borderId="1"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5" fillId="0" borderId="1" xfId="0" applyFont="1" applyBorder="1" applyAlignment="1">
      <alignment horizontal="center" vertical="center"/>
    </xf>
    <xf numFmtId="0" fontId="0" fillId="0" borderId="8" xfId="0" applyBorder="1" applyAlignment="1">
      <alignment horizontal="center"/>
    </xf>
    <xf numFmtId="0" fontId="0" fillId="0" borderId="0" xfId="0" applyAlignment="1">
      <alignment horizontal="center"/>
    </xf>
    <xf numFmtId="0" fontId="8"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8" borderId="1" xfId="0" applyFont="1" applyFill="1" applyBorder="1" applyAlignment="1">
      <alignment horizontal="center" vertical="center"/>
    </xf>
  </cellXfs>
  <cellStyles count="13">
    <cellStyle name="Comma 2" xfId="8" xr:uid="{00000000-0005-0000-0000-000000000000}"/>
    <cellStyle name="Millares" xfId="10" builtinId="3"/>
    <cellStyle name="Millares 2" xfId="2" xr:uid="{00000000-0005-0000-0000-000001000000}"/>
    <cellStyle name="Millares 3" xfId="5" xr:uid="{00000000-0005-0000-0000-000002000000}"/>
    <cellStyle name="Millares_Presupuesto, marcologico y cronograma" xfId="9" xr:uid="{00000000-0005-0000-0000-000003000000}"/>
    <cellStyle name="Normal" xfId="0" builtinId="0"/>
    <cellStyle name="Normal 2" xfId="1" xr:uid="{00000000-0005-0000-0000-000005000000}"/>
    <cellStyle name="Normal 3" xfId="4" xr:uid="{00000000-0005-0000-0000-000006000000}"/>
    <cellStyle name="Normal 3 2" xfId="7" xr:uid="{00000000-0005-0000-0000-000007000000}"/>
    <cellStyle name="Normal 4" xfId="11" xr:uid="{CB121584-982E-4ED2-9E3D-93294AFF038F}"/>
    <cellStyle name="Porcentaje" xfId="12" builtinId="5"/>
    <cellStyle name="Porcentaje 2" xfId="3" xr:uid="{00000000-0005-0000-0000-000008000000}"/>
    <cellStyle name="Porcentaje 3" xfId="6" xr:uid="{00000000-0005-0000-0000-000009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DD7EE"/>
      <color rgb="FFF48A5A"/>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GT"/>
              <a:t>DISTRIBUCIÓN</a:t>
            </a:r>
            <a:r>
              <a:rPr lang="es-GT" baseline="0"/>
              <a:t> DE GASTO</a:t>
            </a:r>
            <a:endParaRPr lang="es-GT"/>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GT"/>
        </a:p>
      </c:txPr>
    </c:title>
    <c:autoTitleDeleted val="0"/>
    <c:plotArea>
      <c:layout/>
      <c:barChart>
        <c:barDir val="col"/>
        <c:grouping val="clustered"/>
        <c:varyColors val="0"/>
        <c:ser>
          <c:idx val="2"/>
          <c:order val="2"/>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GT"/>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trendline>
            <c:spPr>
              <a:ln w="19050" cap="rnd">
                <a:solidFill>
                  <a:schemeClr val="accent5"/>
                </a:solidFill>
                <a:prstDash val="sysDash"/>
              </a:ln>
              <a:effectLst/>
            </c:spPr>
            <c:trendlineType val="poly"/>
            <c:order val="4"/>
            <c:dispRSqr val="0"/>
            <c:dispEq val="0"/>
          </c:trendline>
          <c:cat>
            <c:strRef>
              <c:f>Presupuesto!$B$86:$B$89</c:f>
              <c:strCache>
                <c:ptCount val="4"/>
                <c:pt idx="0">
                  <c:v>Indicador Gastos de campo </c:v>
                </c:pt>
                <c:pt idx="1">
                  <c:v>Indicador Gastos de Implementación</c:v>
                </c:pt>
                <c:pt idx="2">
                  <c:v>Indicador Salarios y Honorarios  </c:v>
                </c:pt>
                <c:pt idx="3">
                  <c:v>Indicador Gastos Administrativos </c:v>
                </c:pt>
              </c:strCache>
            </c:strRef>
          </c:cat>
          <c:val>
            <c:numRef>
              <c:f>Presupuesto!$E$86:$E$89</c:f>
              <c:numCache>
                <c:formatCode>0.00%</c:formatCode>
                <c:ptCount val="4"/>
                <c:pt idx="0">
                  <c:v>1.8625008730472844E-2</c:v>
                </c:pt>
                <c:pt idx="1">
                  <c:v>0.20021884385258307</c:v>
                </c:pt>
                <c:pt idx="2">
                  <c:v>0.5471096314576398</c:v>
                </c:pt>
                <c:pt idx="3">
                  <c:v>0.25150746164412263</c:v>
                </c:pt>
              </c:numCache>
            </c:numRef>
          </c:val>
          <c:extLst>
            <c:ext xmlns:c16="http://schemas.microsoft.com/office/drawing/2014/chart" uri="{C3380CC4-5D6E-409C-BE32-E72D297353CC}">
              <c16:uniqueId val="{00000002-A3A3-4F2D-9FD4-288BB552A675}"/>
            </c:ext>
          </c:extLst>
        </c:ser>
        <c:dLbls>
          <c:dLblPos val="inEnd"/>
          <c:showLegendKey val="0"/>
          <c:showVal val="1"/>
          <c:showCatName val="0"/>
          <c:showSerName val="0"/>
          <c:showPercent val="0"/>
          <c:showBubbleSize val="0"/>
        </c:dLbls>
        <c:gapWidth val="100"/>
        <c:overlap val="-24"/>
        <c:axId val="1988916703"/>
        <c:axId val="1988908063"/>
        <c:extLst>
          <c:ext xmlns:c15="http://schemas.microsoft.com/office/drawing/2012/chart" uri="{02D57815-91ED-43cb-92C2-25804820EDAC}">
            <c15:filteredBarSeries>
              <c15: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GT"/>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cat>
                  <c:strRef>
                    <c:extLst>
                      <c:ext uri="{02D57815-91ED-43cb-92C2-25804820EDAC}">
                        <c15:formulaRef>
                          <c15:sqref>Presupuesto!$B$86:$B$89</c15:sqref>
                        </c15:formulaRef>
                      </c:ext>
                    </c:extLst>
                    <c:strCache>
                      <c:ptCount val="4"/>
                      <c:pt idx="0">
                        <c:v>Indicador Gastos de campo </c:v>
                      </c:pt>
                      <c:pt idx="1">
                        <c:v>Indicador Gastos de Implementación</c:v>
                      </c:pt>
                      <c:pt idx="2">
                        <c:v>Indicador Salarios y Honorarios  </c:v>
                      </c:pt>
                      <c:pt idx="3">
                        <c:v>Indicador Gastos Administrativos </c:v>
                      </c:pt>
                    </c:strCache>
                  </c:strRef>
                </c:cat>
                <c:val>
                  <c:numRef>
                    <c:extLst>
                      <c:ext uri="{02D57815-91ED-43cb-92C2-25804820EDAC}">
                        <c15:formulaRef>
                          <c15:sqref>Presupuesto!$C$86:$C$89</c15:sqref>
                        </c15:formulaRef>
                      </c:ext>
                    </c:extLst>
                    <c:numCache>
                      <c:formatCode>General</c:formatCode>
                      <c:ptCount val="4"/>
                    </c:numCache>
                  </c:numRef>
                </c:val>
                <c:extLst>
                  <c:ext xmlns:c16="http://schemas.microsoft.com/office/drawing/2014/chart" uri="{C3380CC4-5D6E-409C-BE32-E72D297353CC}">
                    <c16:uniqueId val="{00000000-A3A3-4F2D-9FD4-288BB552A675}"/>
                  </c:ext>
                </c:extLst>
              </c15:ser>
            </c15:filteredBarSeries>
            <c15:filteredBarSeries>
              <c15:ser>
                <c:idx val="1"/>
                <c:order val="1"/>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GT"/>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Presupuesto!$B$86:$B$89</c15:sqref>
                        </c15:formulaRef>
                      </c:ext>
                    </c:extLst>
                    <c:strCache>
                      <c:ptCount val="4"/>
                      <c:pt idx="0">
                        <c:v>Indicador Gastos de campo </c:v>
                      </c:pt>
                      <c:pt idx="1">
                        <c:v>Indicador Gastos de Implementación</c:v>
                      </c:pt>
                      <c:pt idx="2">
                        <c:v>Indicador Salarios y Honorarios  </c:v>
                      </c:pt>
                      <c:pt idx="3">
                        <c:v>Indicador Gastos Administrativos </c:v>
                      </c:pt>
                    </c:strCache>
                  </c:strRef>
                </c:cat>
                <c:val>
                  <c:numRef>
                    <c:extLst xmlns:c15="http://schemas.microsoft.com/office/drawing/2012/chart">
                      <c:ext xmlns:c15="http://schemas.microsoft.com/office/drawing/2012/chart" uri="{02D57815-91ED-43cb-92C2-25804820EDAC}">
                        <c15:formulaRef>
                          <c15:sqref>Presupuesto!$D$86:$D$89</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1-A3A3-4F2D-9FD4-288BB552A675}"/>
                  </c:ext>
                </c:extLst>
              </c15:ser>
            </c15:filteredBarSeries>
          </c:ext>
        </c:extLst>
      </c:barChart>
      <c:catAx>
        <c:axId val="1988916703"/>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GT"/>
          </a:p>
        </c:txPr>
        <c:crossAx val="1988908063"/>
        <c:crosses val="autoZero"/>
        <c:auto val="1"/>
        <c:lblAlgn val="ctr"/>
        <c:lblOffset val="100"/>
        <c:noMultiLvlLbl val="0"/>
      </c:catAx>
      <c:valAx>
        <c:axId val="1988908063"/>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GT"/>
          </a:p>
        </c:txPr>
        <c:crossAx val="19889167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GT"/>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5.jpeg"/><Relationship Id="rId5" Type="http://schemas.openxmlformats.org/officeDocument/2006/relationships/image" Target="../media/image4.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1240971</xdr:colOff>
      <xdr:row>0</xdr:row>
      <xdr:rowOff>85044</xdr:rowOff>
    </xdr:from>
    <xdr:to>
      <xdr:col>7</xdr:col>
      <xdr:colOff>2725601</xdr:colOff>
      <xdr:row>9</xdr:row>
      <xdr:rowOff>6804</xdr:rowOff>
    </xdr:to>
    <xdr:pic>
      <xdr:nvPicPr>
        <xdr:cNvPr id="2" name="Picture 26" descr="Imagen que contiene Logotipo&#10;&#10;Descripción generada automáticamente">
          <a:extLst>
            <a:ext uri="{FF2B5EF4-FFF2-40B4-BE49-F238E27FC236}">
              <a16:creationId xmlns:a16="http://schemas.microsoft.com/office/drawing/2014/main" id="{3DC1120C-FD73-42EC-892D-5DFCA0608C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57042" y="85044"/>
          <a:ext cx="1484630" cy="155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198438</xdr:colOff>
      <xdr:row>0</xdr:row>
      <xdr:rowOff>0</xdr:rowOff>
    </xdr:from>
    <xdr:to>
      <xdr:col>28</xdr:col>
      <xdr:colOff>206693</xdr:colOff>
      <xdr:row>9</xdr:row>
      <xdr:rowOff>55562</xdr:rowOff>
    </xdr:to>
    <xdr:pic>
      <xdr:nvPicPr>
        <xdr:cNvPr id="9" name="Picture 26" descr="Imagen que contiene Logotipo&#10;&#10;Descripción generada automáticamente">
          <a:extLst>
            <a:ext uri="{FF2B5EF4-FFF2-40B4-BE49-F238E27FC236}">
              <a16:creationId xmlns:a16="http://schemas.microsoft.com/office/drawing/2014/main" id="{35D55752-D76E-85D8-9FF0-EDB2F06C67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74876" y="0"/>
          <a:ext cx="148463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134938</xdr:colOff>
      <xdr:row>0</xdr:row>
      <xdr:rowOff>76199</xdr:rowOff>
    </xdr:from>
    <xdr:to>
      <xdr:col>21</xdr:col>
      <xdr:colOff>215901</xdr:colOff>
      <xdr:row>4</xdr:row>
      <xdr:rowOff>88899</xdr:rowOff>
    </xdr:to>
    <xdr:grpSp>
      <xdr:nvGrpSpPr>
        <xdr:cNvPr id="15" name="Grupo 14">
          <a:extLst>
            <a:ext uri="{FF2B5EF4-FFF2-40B4-BE49-F238E27FC236}">
              <a16:creationId xmlns:a16="http://schemas.microsoft.com/office/drawing/2014/main" id="{D759DA09-9942-BF75-9600-5A6B66411200}"/>
            </a:ext>
          </a:extLst>
        </xdr:cNvPr>
        <xdr:cNvGrpSpPr>
          <a:grpSpLocks/>
        </xdr:cNvGrpSpPr>
      </xdr:nvGrpSpPr>
      <xdr:grpSpPr>
        <a:xfrm>
          <a:off x="8807224" y="76199"/>
          <a:ext cx="5823177" cy="665843"/>
          <a:chOff x="0" y="0"/>
          <a:chExt cx="5835650" cy="647700"/>
        </a:xfrm>
      </xdr:grpSpPr>
      <xdr:grpSp>
        <xdr:nvGrpSpPr>
          <xdr:cNvPr id="21" name="Group 13">
            <a:extLst>
              <a:ext uri="{FF2B5EF4-FFF2-40B4-BE49-F238E27FC236}">
                <a16:creationId xmlns:a16="http://schemas.microsoft.com/office/drawing/2014/main" id="{66E5BD0A-7771-3E27-81D9-39A6E3666D76}"/>
              </a:ext>
            </a:extLst>
          </xdr:cNvPr>
          <xdr:cNvGrpSpPr>
            <a:grpSpLocks/>
          </xdr:cNvGrpSpPr>
        </xdr:nvGrpSpPr>
        <xdr:grpSpPr bwMode="auto">
          <a:xfrm>
            <a:off x="0" y="31750"/>
            <a:ext cx="5141595" cy="528320"/>
            <a:chOff x="1437" y="12632"/>
            <a:chExt cx="8097" cy="832"/>
          </a:xfrm>
        </xdr:grpSpPr>
        <xdr:pic>
          <xdr:nvPicPr>
            <xdr:cNvPr id="23" name="Picture 91" descr="CI_Logo_Standard_EspanÌƒol">
              <a:extLst>
                <a:ext uri="{FF2B5EF4-FFF2-40B4-BE49-F238E27FC236}">
                  <a16:creationId xmlns:a16="http://schemas.microsoft.com/office/drawing/2014/main" id="{657BF802-02B1-8494-140C-9CC95EBFE309}"/>
                </a:ext>
              </a:extLst>
            </xdr:cNvPr>
            <xdr:cNvPicPr>
              <a:picLocks noChangeArrowheads="1"/>
            </xdr:cNvPicPr>
          </xdr:nvPicPr>
          <xdr:blipFill>
            <a:blip xmlns:r="http://schemas.openxmlformats.org/officeDocument/2006/relationships" r:embed="rId2" cstate="print"/>
            <a:srcRect/>
            <a:stretch>
              <a:fillRect/>
            </a:stretch>
          </xdr:blipFill>
          <xdr:spPr bwMode="auto">
            <a:xfrm>
              <a:off x="4991" y="12695"/>
              <a:ext cx="2413" cy="753"/>
            </a:xfrm>
            <a:prstGeom prst="rect">
              <a:avLst/>
            </a:prstGeom>
            <a:noFill/>
          </xdr:spPr>
        </xdr:pic>
        <xdr:pic>
          <xdr:nvPicPr>
            <xdr:cNvPr id="24" name="Picture 92" descr="CONAP">
              <a:extLst>
                <a:ext uri="{FF2B5EF4-FFF2-40B4-BE49-F238E27FC236}">
                  <a16:creationId xmlns:a16="http://schemas.microsoft.com/office/drawing/2014/main" id="{1A121371-1D16-35AF-104B-2C91DFC51F6D}"/>
                </a:ext>
              </a:extLst>
            </xdr:cNvPr>
            <xdr:cNvPicPr>
              <a:picLocks noChangeArrowheads="1"/>
            </xdr:cNvPicPr>
          </xdr:nvPicPr>
          <xdr:blipFill>
            <a:blip xmlns:r="http://schemas.openxmlformats.org/officeDocument/2006/relationships" r:embed="rId3" cstate="print"/>
            <a:srcRect/>
            <a:stretch>
              <a:fillRect/>
            </a:stretch>
          </xdr:blipFill>
          <xdr:spPr bwMode="auto">
            <a:xfrm>
              <a:off x="1437" y="12679"/>
              <a:ext cx="775" cy="785"/>
            </a:xfrm>
            <a:prstGeom prst="rect">
              <a:avLst/>
            </a:prstGeom>
            <a:noFill/>
          </xdr:spPr>
        </xdr:pic>
        <xdr:pic>
          <xdr:nvPicPr>
            <xdr:cNvPr id="25" name="Picture 94" descr="TNC- 2007">
              <a:extLst>
                <a:ext uri="{FF2B5EF4-FFF2-40B4-BE49-F238E27FC236}">
                  <a16:creationId xmlns:a16="http://schemas.microsoft.com/office/drawing/2014/main" id="{9EAFA412-0EF9-3335-A3A1-4994121CEE82}"/>
                </a:ext>
              </a:extLst>
            </xdr:cNvPr>
            <xdr:cNvPicPr>
              <a:picLocks noChangeArrowheads="1"/>
            </xdr:cNvPicPr>
          </xdr:nvPicPr>
          <xdr:blipFill>
            <a:blip xmlns:r="http://schemas.openxmlformats.org/officeDocument/2006/relationships" r:embed="rId4" cstate="print"/>
            <a:srcRect t="3217" b="16367"/>
            <a:stretch>
              <a:fillRect/>
            </a:stretch>
          </xdr:blipFill>
          <xdr:spPr bwMode="auto">
            <a:xfrm>
              <a:off x="7549" y="12632"/>
              <a:ext cx="1985" cy="786"/>
            </a:xfrm>
            <a:prstGeom prst="rect">
              <a:avLst/>
            </a:prstGeom>
            <a:noFill/>
          </xdr:spPr>
        </xdr:pic>
        <xdr:pic>
          <xdr:nvPicPr>
            <xdr:cNvPr id="26" name="Picture 95" descr="Horz">
              <a:extLst>
                <a:ext uri="{FF2B5EF4-FFF2-40B4-BE49-F238E27FC236}">
                  <a16:creationId xmlns:a16="http://schemas.microsoft.com/office/drawing/2014/main" id="{D6838FE4-EF09-6395-4B9D-9B2CA5075EC4}"/>
                </a:ext>
              </a:extLst>
            </xdr:cNvPr>
            <xdr:cNvPicPr>
              <a:picLocks noChangeArrowheads="1"/>
            </xdr:cNvPicPr>
          </xdr:nvPicPr>
          <xdr:blipFill>
            <a:blip xmlns:r="http://schemas.openxmlformats.org/officeDocument/2006/relationships" r:embed="rId5" cstate="print"/>
            <a:srcRect/>
            <a:stretch>
              <a:fillRect/>
            </a:stretch>
          </xdr:blipFill>
          <xdr:spPr bwMode="auto">
            <a:xfrm>
              <a:off x="2387" y="12744"/>
              <a:ext cx="2414" cy="703"/>
            </a:xfrm>
            <a:prstGeom prst="rect">
              <a:avLst/>
            </a:prstGeom>
            <a:noFill/>
          </xdr:spPr>
        </xdr:pic>
      </xdr:grpSp>
      <xdr:pic>
        <xdr:nvPicPr>
          <xdr:cNvPr id="22" name="Imagen 21">
            <a:extLst>
              <a:ext uri="{FF2B5EF4-FFF2-40B4-BE49-F238E27FC236}">
                <a16:creationId xmlns:a16="http://schemas.microsoft.com/office/drawing/2014/main" id="{7B5450DD-2980-0270-224F-864243C464AE}"/>
              </a:ext>
            </a:extLst>
          </xdr:cNvPr>
          <xdr:cNvPicPr>
            <a:picLocks noChangeArrowheads="1"/>
          </xdr:cNvPicPr>
        </xdr:nvPicPr>
        <xdr:blipFill>
          <a:blip xmlns:r="http://schemas.openxmlformats.org/officeDocument/2006/relationships" r:embed="rId6" cstate="print"/>
          <a:stretch>
            <a:fillRect/>
          </a:stretch>
        </xdr:blipFill>
        <xdr:spPr>
          <a:xfrm>
            <a:off x="5187950" y="0"/>
            <a:ext cx="647700" cy="6477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1357311</xdr:colOff>
      <xdr:row>82</xdr:row>
      <xdr:rowOff>158353</xdr:rowOff>
    </xdr:from>
    <xdr:to>
      <xdr:col>8</xdr:col>
      <xdr:colOff>3809998</xdr:colOff>
      <xdr:row>103</xdr:row>
      <xdr:rowOff>47624</xdr:rowOff>
    </xdr:to>
    <xdr:graphicFrame macro="">
      <xdr:nvGraphicFramePr>
        <xdr:cNvPr id="6" name="Gráfico 5">
          <a:extLst>
            <a:ext uri="{FF2B5EF4-FFF2-40B4-BE49-F238E27FC236}">
              <a16:creationId xmlns:a16="http://schemas.microsoft.com/office/drawing/2014/main" id="{45237155-F17E-870B-5A3F-0DE464C52B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5516562</xdr:colOff>
      <xdr:row>1</xdr:row>
      <xdr:rowOff>7938</xdr:rowOff>
    </xdr:from>
    <xdr:to>
      <xdr:col>8</xdr:col>
      <xdr:colOff>7003837</xdr:colOff>
      <xdr:row>6</xdr:row>
      <xdr:rowOff>58209</xdr:rowOff>
    </xdr:to>
    <xdr:pic>
      <xdr:nvPicPr>
        <xdr:cNvPr id="2" name="Picture 26" descr="Imagen que contiene Logotipo&#10;&#10;Descripción generada automáticamente">
          <a:extLst>
            <a:ext uri="{FF2B5EF4-FFF2-40B4-BE49-F238E27FC236}">
              <a16:creationId xmlns:a16="http://schemas.microsoft.com/office/drawing/2014/main" id="{9E061F85-C7E6-44DE-8F31-510E6193CD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44145" y="187855"/>
          <a:ext cx="1487275" cy="1500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1510771</xdr:colOff>
      <xdr:row>7</xdr:row>
      <xdr:rowOff>81644</xdr:rowOff>
    </xdr:from>
    <xdr:to>
      <xdr:col>8</xdr:col>
      <xdr:colOff>7346421</xdr:colOff>
      <xdr:row>10</xdr:row>
      <xdr:rowOff>149754</xdr:rowOff>
    </xdr:to>
    <xdr:grpSp>
      <xdr:nvGrpSpPr>
        <xdr:cNvPr id="4" name="Grupo 3">
          <a:extLst>
            <a:ext uri="{FF2B5EF4-FFF2-40B4-BE49-F238E27FC236}">
              <a16:creationId xmlns:a16="http://schemas.microsoft.com/office/drawing/2014/main" id="{6E42A948-14FD-4965-85E1-7DE0369E2131}"/>
            </a:ext>
          </a:extLst>
        </xdr:cNvPr>
        <xdr:cNvGrpSpPr>
          <a:grpSpLocks/>
        </xdr:cNvGrpSpPr>
      </xdr:nvGrpSpPr>
      <xdr:grpSpPr>
        <a:xfrm>
          <a:off x="10545914" y="1968501"/>
          <a:ext cx="5835650" cy="612396"/>
          <a:chOff x="0" y="0"/>
          <a:chExt cx="5835650" cy="647700"/>
        </a:xfrm>
      </xdr:grpSpPr>
      <xdr:grpSp>
        <xdr:nvGrpSpPr>
          <xdr:cNvPr id="7" name="Group 13">
            <a:extLst>
              <a:ext uri="{FF2B5EF4-FFF2-40B4-BE49-F238E27FC236}">
                <a16:creationId xmlns:a16="http://schemas.microsoft.com/office/drawing/2014/main" id="{415EFABF-CE92-7031-D661-1C73270B18A3}"/>
              </a:ext>
            </a:extLst>
          </xdr:cNvPr>
          <xdr:cNvGrpSpPr>
            <a:grpSpLocks/>
          </xdr:cNvGrpSpPr>
        </xdr:nvGrpSpPr>
        <xdr:grpSpPr bwMode="auto">
          <a:xfrm>
            <a:off x="0" y="31750"/>
            <a:ext cx="5141595" cy="528320"/>
            <a:chOff x="1437" y="12632"/>
            <a:chExt cx="8097" cy="832"/>
          </a:xfrm>
        </xdr:grpSpPr>
        <xdr:pic>
          <xdr:nvPicPr>
            <xdr:cNvPr id="9" name="Picture 91" descr="CI_Logo_Standard_EspanÌƒol">
              <a:extLst>
                <a:ext uri="{FF2B5EF4-FFF2-40B4-BE49-F238E27FC236}">
                  <a16:creationId xmlns:a16="http://schemas.microsoft.com/office/drawing/2014/main" id="{64A290B8-A089-615C-BD6F-5AA1A306E73E}"/>
                </a:ext>
              </a:extLst>
            </xdr:cNvPr>
            <xdr:cNvPicPr>
              <a:picLocks noChangeArrowheads="1"/>
            </xdr:cNvPicPr>
          </xdr:nvPicPr>
          <xdr:blipFill>
            <a:blip xmlns:r="http://schemas.openxmlformats.org/officeDocument/2006/relationships" r:embed="rId3" cstate="print"/>
            <a:srcRect/>
            <a:stretch>
              <a:fillRect/>
            </a:stretch>
          </xdr:blipFill>
          <xdr:spPr bwMode="auto">
            <a:xfrm>
              <a:off x="4991" y="12695"/>
              <a:ext cx="2413" cy="753"/>
            </a:xfrm>
            <a:prstGeom prst="rect">
              <a:avLst/>
            </a:prstGeom>
            <a:noFill/>
          </xdr:spPr>
        </xdr:pic>
        <xdr:pic>
          <xdr:nvPicPr>
            <xdr:cNvPr id="10" name="Picture 92" descr="CONAP">
              <a:extLst>
                <a:ext uri="{FF2B5EF4-FFF2-40B4-BE49-F238E27FC236}">
                  <a16:creationId xmlns:a16="http://schemas.microsoft.com/office/drawing/2014/main" id="{7F5A6704-5397-EE71-2F3B-25DB4245886F}"/>
                </a:ext>
              </a:extLst>
            </xdr:cNvPr>
            <xdr:cNvPicPr>
              <a:picLocks noChangeArrowheads="1"/>
            </xdr:cNvPicPr>
          </xdr:nvPicPr>
          <xdr:blipFill>
            <a:blip xmlns:r="http://schemas.openxmlformats.org/officeDocument/2006/relationships" r:embed="rId4" cstate="print"/>
            <a:srcRect/>
            <a:stretch>
              <a:fillRect/>
            </a:stretch>
          </xdr:blipFill>
          <xdr:spPr bwMode="auto">
            <a:xfrm>
              <a:off x="1437" y="12679"/>
              <a:ext cx="775" cy="785"/>
            </a:xfrm>
            <a:prstGeom prst="rect">
              <a:avLst/>
            </a:prstGeom>
            <a:noFill/>
          </xdr:spPr>
        </xdr:pic>
        <xdr:pic>
          <xdr:nvPicPr>
            <xdr:cNvPr id="11" name="Picture 94" descr="TNC- 2007">
              <a:extLst>
                <a:ext uri="{FF2B5EF4-FFF2-40B4-BE49-F238E27FC236}">
                  <a16:creationId xmlns:a16="http://schemas.microsoft.com/office/drawing/2014/main" id="{5637854F-3FD9-0F8E-14A8-8B78F381E3A0}"/>
                </a:ext>
              </a:extLst>
            </xdr:cNvPr>
            <xdr:cNvPicPr>
              <a:picLocks noChangeArrowheads="1"/>
            </xdr:cNvPicPr>
          </xdr:nvPicPr>
          <xdr:blipFill>
            <a:blip xmlns:r="http://schemas.openxmlformats.org/officeDocument/2006/relationships" r:embed="rId5" cstate="print"/>
            <a:srcRect t="3217" b="16367"/>
            <a:stretch>
              <a:fillRect/>
            </a:stretch>
          </xdr:blipFill>
          <xdr:spPr bwMode="auto">
            <a:xfrm>
              <a:off x="7549" y="12632"/>
              <a:ext cx="1985" cy="786"/>
            </a:xfrm>
            <a:prstGeom prst="rect">
              <a:avLst/>
            </a:prstGeom>
            <a:noFill/>
          </xdr:spPr>
        </xdr:pic>
        <xdr:pic>
          <xdr:nvPicPr>
            <xdr:cNvPr id="12" name="Picture 95" descr="Horz">
              <a:extLst>
                <a:ext uri="{FF2B5EF4-FFF2-40B4-BE49-F238E27FC236}">
                  <a16:creationId xmlns:a16="http://schemas.microsoft.com/office/drawing/2014/main" id="{ED470085-FA6A-EFE3-2E70-D0D5FB4AA7A5}"/>
                </a:ext>
              </a:extLst>
            </xdr:cNvPr>
            <xdr:cNvPicPr>
              <a:picLocks noChangeArrowheads="1"/>
            </xdr:cNvPicPr>
          </xdr:nvPicPr>
          <xdr:blipFill>
            <a:blip xmlns:r="http://schemas.openxmlformats.org/officeDocument/2006/relationships" r:embed="rId6" cstate="print"/>
            <a:srcRect/>
            <a:stretch>
              <a:fillRect/>
            </a:stretch>
          </xdr:blipFill>
          <xdr:spPr bwMode="auto">
            <a:xfrm>
              <a:off x="2387" y="12744"/>
              <a:ext cx="2414" cy="703"/>
            </a:xfrm>
            <a:prstGeom prst="rect">
              <a:avLst/>
            </a:prstGeom>
            <a:noFill/>
          </xdr:spPr>
        </xdr:pic>
      </xdr:grpSp>
      <xdr:pic>
        <xdr:nvPicPr>
          <xdr:cNvPr id="8" name="Imagen 7">
            <a:extLst>
              <a:ext uri="{FF2B5EF4-FFF2-40B4-BE49-F238E27FC236}">
                <a16:creationId xmlns:a16="http://schemas.microsoft.com/office/drawing/2014/main" id="{BC4FC3A9-4D64-0DF0-2E98-3FB680F7A532}"/>
              </a:ext>
            </a:extLst>
          </xdr:cNvPr>
          <xdr:cNvPicPr>
            <a:picLocks noChangeArrowheads="1"/>
          </xdr:cNvPicPr>
        </xdr:nvPicPr>
        <xdr:blipFill>
          <a:blip xmlns:r="http://schemas.openxmlformats.org/officeDocument/2006/relationships" r:embed="rId7" cstate="print"/>
          <a:stretch>
            <a:fillRect/>
          </a:stretch>
        </xdr:blipFill>
        <xdr:spPr>
          <a:xfrm>
            <a:off x="5187950" y="0"/>
            <a:ext cx="647700" cy="647700"/>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98157-0C8D-4945-BA18-19454E0E4210}">
  <dimension ref="B8:K91"/>
  <sheetViews>
    <sheetView showGridLines="0" topLeftCell="B63" zoomScale="80" zoomScaleNormal="80" workbookViewId="0">
      <selection activeCell="C74" sqref="C74:H74"/>
    </sheetView>
  </sheetViews>
  <sheetFormatPr baseColWidth="10" defaultColWidth="11" defaultRowHeight="14"/>
  <cols>
    <col min="1" max="1" width="3.08203125" style="172" customWidth="1"/>
    <col min="2" max="2" width="3.33203125" style="172" customWidth="1"/>
    <col min="3" max="3" width="18.25" style="172" customWidth="1"/>
    <col min="4" max="7" width="11" style="172"/>
    <col min="8" max="8" width="118.08203125" style="172" customWidth="1"/>
    <col min="9" max="16384" width="11" style="172"/>
  </cols>
  <sheetData>
    <row r="8" spans="2:11">
      <c r="C8" s="185"/>
      <c r="D8" s="185"/>
      <c r="E8" s="185"/>
      <c r="F8" s="185"/>
      <c r="G8" s="185"/>
      <c r="H8" s="185"/>
    </row>
    <row r="9" spans="2:11">
      <c r="C9" s="173"/>
      <c r="D9" s="173"/>
      <c r="E9" s="173"/>
      <c r="F9" s="173"/>
      <c r="G9" s="173"/>
      <c r="H9" s="173"/>
    </row>
    <row r="10" spans="2:11">
      <c r="B10" s="185" t="s">
        <v>393</v>
      </c>
      <c r="C10" s="185"/>
      <c r="D10" s="185"/>
      <c r="E10" s="185"/>
      <c r="F10" s="185"/>
      <c r="G10" s="185"/>
      <c r="H10" s="185"/>
    </row>
    <row r="11" spans="2:11">
      <c r="B11" s="185"/>
      <c r="C11" s="185"/>
      <c r="D11" s="185"/>
      <c r="E11" s="185"/>
      <c r="F11" s="185"/>
      <c r="G11" s="185"/>
      <c r="H11" s="185"/>
    </row>
    <row r="12" spans="2:11" customFormat="1" ht="15" customHeight="1">
      <c r="B12" s="174" t="s">
        <v>463</v>
      </c>
      <c r="C12" s="175"/>
      <c r="D12" s="175"/>
      <c r="E12" s="175"/>
      <c r="F12" s="175"/>
      <c r="G12" s="175"/>
      <c r="H12" s="175"/>
      <c r="I12" s="175"/>
    </row>
    <row r="13" spans="2:11" customFormat="1" ht="33" customHeight="1">
      <c r="B13" s="194" t="s">
        <v>421</v>
      </c>
      <c r="C13" s="194"/>
      <c r="D13" s="194"/>
      <c r="E13" s="194"/>
      <c r="F13" s="194"/>
      <c r="G13" s="194"/>
      <c r="H13" s="194"/>
      <c r="I13" s="176"/>
      <c r="J13" s="176"/>
      <c r="K13" s="176"/>
    </row>
    <row r="14" spans="2:11" customFormat="1" ht="33" customHeight="1">
      <c r="B14" s="191" t="s">
        <v>422</v>
      </c>
      <c r="C14" s="191"/>
      <c r="D14" s="191"/>
      <c r="E14" s="191"/>
      <c r="F14" s="191"/>
      <c r="G14" s="191"/>
      <c r="H14" s="191"/>
    </row>
    <row r="15" spans="2:11" customFormat="1" ht="15" customHeight="1">
      <c r="C15" s="175"/>
      <c r="D15" s="175"/>
      <c r="E15" s="175"/>
      <c r="F15" s="175"/>
      <c r="G15" s="175"/>
      <c r="H15" s="175"/>
      <c r="I15" s="175"/>
    </row>
    <row r="16" spans="2:11" customFormat="1" ht="15" customHeight="1">
      <c r="B16" s="174" t="s">
        <v>446</v>
      </c>
      <c r="C16" s="175"/>
      <c r="D16" s="175"/>
      <c r="E16" s="175"/>
      <c r="F16" s="175"/>
      <c r="G16" s="175"/>
      <c r="H16" s="175"/>
      <c r="I16" s="175"/>
    </row>
    <row r="17" spans="2:11" customFormat="1" ht="34.5" customHeight="1">
      <c r="B17" t="s">
        <v>423</v>
      </c>
      <c r="C17" s="191" t="s">
        <v>424</v>
      </c>
      <c r="D17" s="191"/>
      <c r="E17" s="191"/>
      <c r="F17" s="191"/>
      <c r="G17" s="191"/>
      <c r="H17" s="191"/>
    </row>
    <row r="18" spans="2:11" customFormat="1" ht="34.5" customHeight="1">
      <c r="B18" t="s">
        <v>423</v>
      </c>
      <c r="C18" s="191" t="s">
        <v>425</v>
      </c>
      <c r="D18" s="191"/>
      <c r="E18" s="191"/>
      <c r="F18" s="191"/>
      <c r="G18" s="191"/>
      <c r="H18" s="191"/>
    </row>
    <row r="19" spans="2:11" customFormat="1" ht="34.5" customHeight="1">
      <c r="B19" t="s">
        <v>423</v>
      </c>
      <c r="C19" s="191" t="s">
        <v>426</v>
      </c>
      <c r="D19" s="191"/>
      <c r="E19" s="191"/>
      <c r="F19" s="191"/>
      <c r="G19" s="191"/>
      <c r="H19" s="191"/>
    </row>
    <row r="20" spans="2:11" customFormat="1" ht="34.5" customHeight="1">
      <c r="B20" s="178" t="s">
        <v>423</v>
      </c>
      <c r="C20" s="190" t="s">
        <v>427</v>
      </c>
      <c r="D20" s="190"/>
      <c r="E20" s="190"/>
      <c r="F20" s="190"/>
      <c r="G20" s="190"/>
      <c r="H20" s="190"/>
      <c r="I20" s="179"/>
      <c r="J20" s="179"/>
      <c r="K20" s="179"/>
    </row>
    <row r="21" spans="2:11" customFormat="1" ht="34.5" customHeight="1">
      <c r="B21" t="s">
        <v>423</v>
      </c>
      <c r="C21" s="191" t="s">
        <v>428</v>
      </c>
      <c r="D21" s="191"/>
      <c r="E21" s="191"/>
      <c r="F21" s="191"/>
      <c r="G21" s="191"/>
      <c r="H21" s="191"/>
    </row>
    <row r="22" spans="2:11" customFormat="1" ht="34.5" customHeight="1">
      <c r="B22" t="s">
        <v>423</v>
      </c>
      <c r="C22" s="191" t="s">
        <v>429</v>
      </c>
      <c r="D22" s="191"/>
      <c r="E22" s="191"/>
      <c r="F22" s="191"/>
      <c r="G22" s="191"/>
      <c r="H22" s="191"/>
    </row>
    <row r="23" spans="2:11" customFormat="1" ht="34.5" customHeight="1">
      <c r="B23" t="s">
        <v>423</v>
      </c>
      <c r="C23" s="190" t="s">
        <v>430</v>
      </c>
      <c r="D23" s="190"/>
      <c r="E23" s="190"/>
      <c r="F23" s="190"/>
      <c r="G23" s="190"/>
      <c r="H23" s="190"/>
      <c r="I23" s="180"/>
      <c r="J23" s="180"/>
      <c r="K23" s="180"/>
    </row>
    <row r="24" spans="2:11" customFormat="1" ht="15" customHeight="1">
      <c r="C24" s="180"/>
      <c r="D24" s="180"/>
      <c r="E24" s="180"/>
      <c r="F24" s="180"/>
      <c r="G24" s="180"/>
      <c r="H24" s="180"/>
      <c r="I24" s="180"/>
      <c r="J24" s="180"/>
      <c r="K24" s="180"/>
    </row>
    <row r="25" spans="2:11" customFormat="1" ht="15" customHeight="1">
      <c r="C25" s="175"/>
      <c r="D25" s="175"/>
      <c r="E25" s="175"/>
      <c r="F25" s="175"/>
      <c r="G25" s="175"/>
      <c r="H25" s="175"/>
      <c r="I25" s="175"/>
    </row>
    <row r="26" spans="2:11" customFormat="1" ht="15" customHeight="1">
      <c r="B26" s="189" t="s">
        <v>441</v>
      </c>
      <c r="C26" s="189"/>
      <c r="D26" s="189"/>
      <c r="E26" s="189"/>
      <c r="F26" s="189"/>
      <c r="G26" s="189"/>
      <c r="H26" s="189"/>
      <c r="I26" s="174"/>
      <c r="J26" s="174"/>
      <c r="K26" s="174"/>
    </row>
    <row r="27" spans="2:11" customFormat="1" ht="89.5" customHeight="1">
      <c r="B27" s="194" t="s">
        <v>431</v>
      </c>
      <c r="C27" s="194"/>
      <c r="D27" s="194"/>
      <c r="E27" s="194"/>
      <c r="F27" s="194"/>
      <c r="G27" s="194"/>
      <c r="H27" s="194"/>
      <c r="I27" s="176"/>
      <c r="J27" s="176"/>
      <c r="K27" s="176"/>
    </row>
    <row r="28" spans="2:11" customFormat="1" ht="15" customHeight="1">
      <c r="B28" s="191" t="s">
        <v>432</v>
      </c>
      <c r="C28" s="191"/>
      <c r="D28" s="191"/>
      <c r="E28" s="191"/>
      <c r="F28" s="191"/>
      <c r="G28" s="191"/>
      <c r="H28" s="191"/>
      <c r="I28" s="177"/>
      <c r="J28" s="177"/>
      <c r="K28" s="177"/>
    </row>
    <row r="29" spans="2:11" customFormat="1" ht="15" customHeight="1">
      <c r="C29" s="175"/>
      <c r="D29" s="175"/>
      <c r="E29" s="175"/>
      <c r="F29" s="175"/>
      <c r="G29" s="175"/>
      <c r="H29" s="175"/>
      <c r="I29" s="175"/>
    </row>
    <row r="30" spans="2:11" customFormat="1" ht="15" customHeight="1">
      <c r="B30" s="189" t="s">
        <v>442</v>
      </c>
      <c r="C30" s="189"/>
      <c r="D30" s="189"/>
      <c r="E30" s="189"/>
      <c r="F30" s="189"/>
      <c r="G30" s="189"/>
      <c r="H30" s="189"/>
      <c r="I30" s="174"/>
      <c r="J30" s="174"/>
      <c r="K30" s="174"/>
    </row>
    <row r="31" spans="2:11" customFormat="1" ht="50.5" customHeight="1">
      <c r="B31" s="190" t="s">
        <v>433</v>
      </c>
      <c r="C31" s="190"/>
      <c r="D31" s="190"/>
      <c r="E31" s="190"/>
      <c r="F31" s="190"/>
      <c r="G31" s="190"/>
      <c r="H31" s="190"/>
      <c r="I31" s="180"/>
      <c r="J31" s="180"/>
      <c r="K31" s="180"/>
    </row>
    <row r="32" spans="2:11" customFormat="1" ht="15" customHeight="1">
      <c r="C32" s="175"/>
      <c r="D32" s="175"/>
      <c r="E32" s="175"/>
      <c r="F32" s="175"/>
      <c r="G32" s="175"/>
      <c r="H32" s="175"/>
      <c r="I32" s="175"/>
    </row>
    <row r="33" spans="2:11" customFormat="1" ht="15" customHeight="1">
      <c r="B33" s="189" t="s">
        <v>443</v>
      </c>
      <c r="C33" s="189"/>
      <c r="D33" s="189"/>
      <c r="E33" s="189"/>
      <c r="F33" s="189"/>
      <c r="G33" s="189"/>
      <c r="H33" s="189"/>
      <c r="I33" s="174"/>
      <c r="J33" s="174"/>
      <c r="K33" s="174"/>
    </row>
    <row r="34" spans="2:11" customFormat="1" ht="46" customHeight="1">
      <c r="B34" s="190" t="s">
        <v>434</v>
      </c>
      <c r="C34" s="190"/>
      <c r="D34" s="190"/>
      <c r="E34" s="190"/>
      <c r="F34" s="190"/>
      <c r="G34" s="190"/>
      <c r="H34" s="190"/>
      <c r="I34" s="180"/>
      <c r="J34" s="180"/>
      <c r="K34" s="180"/>
    </row>
    <row r="35" spans="2:11" customFormat="1" ht="15.75" customHeight="1">
      <c r="B35" s="180"/>
      <c r="C35" s="180"/>
      <c r="D35" s="180"/>
      <c r="E35" s="180"/>
      <c r="F35" s="180"/>
      <c r="G35" s="180"/>
      <c r="H35" s="180"/>
      <c r="I35" s="180"/>
      <c r="J35" s="180"/>
      <c r="K35" s="180"/>
    </row>
    <row r="36" spans="2:11" customFormat="1" ht="15" customHeight="1">
      <c r="B36" s="189" t="s">
        <v>444</v>
      </c>
      <c r="C36" s="189"/>
      <c r="D36" s="189"/>
      <c r="E36" s="189"/>
      <c r="F36" s="189"/>
      <c r="G36" s="189"/>
      <c r="H36" s="189"/>
      <c r="I36" s="189"/>
      <c r="J36" s="189"/>
      <c r="K36" s="189"/>
    </row>
    <row r="37" spans="2:11" customFormat="1" ht="43.5" customHeight="1">
      <c r="B37" s="190" t="s">
        <v>435</v>
      </c>
      <c r="C37" s="190"/>
      <c r="D37" s="190"/>
      <c r="E37" s="190"/>
      <c r="F37" s="190"/>
      <c r="G37" s="190"/>
      <c r="H37" s="190"/>
      <c r="I37" s="180"/>
      <c r="J37" s="180"/>
      <c r="K37" s="180"/>
    </row>
    <row r="38" spans="2:11" customFormat="1" ht="15" customHeight="1">
      <c r="B38" s="180"/>
      <c r="C38" s="180"/>
      <c r="D38" s="180"/>
      <c r="E38" s="180"/>
      <c r="F38" s="180"/>
      <c r="G38" s="180"/>
      <c r="H38" s="180"/>
      <c r="I38" s="180"/>
      <c r="J38" s="180"/>
      <c r="K38" s="180"/>
    </row>
    <row r="39" spans="2:11" customFormat="1" ht="15" customHeight="1">
      <c r="B39" s="189" t="s">
        <v>445</v>
      </c>
      <c r="C39" s="189"/>
      <c r="D39" s="189"/>
      <c r="E39" s="189"/>
      <c r="F39" s="189"/>
      <c r="G39" s="189"/>
      <c r="H39" s="189"/>
      <c r="I39" s="174"/>
      <c r="J39" s="174"/>
      <c r="K39" s="174"/>
    </row>
    <row r="40" spans="2:11" customFormat="1" ht="15" customHeight="1">
      <c r="B40" s="191" t="s">
        <v>436</v>
      </c>
      <c r="C40" s="191"/>
      <c r="D40" s="191"/>
      <c r="E40" s="191"/>
      <c r="F40" s="191"/>
      <c r="G40" s="191"/>
      <c r="H40" s="191"/>
      <c r="I40" s="191"/>
      <c r="J40" s="191"/>
      <c r="K40" s="191"/>
    </row>
    <row r="41" spans="2:11" customFormat="1" ht="15" customHeight="1">
      <c r="C41" s="175"/>
      <c r="D41" s="175"/>
      <c r="E41" s="175"/>
      <c r="F41" s="175"/>
      <c r="G41" s="175"/>
      <c r="H41" s="175"/>
      <c r="I41" s="175"/>
    </row>
    <row r="42" spans="2:11" customFormat="1" ht="15" customHeight="1">
      <c r="C42" s="175"/>
      <c r="D42" s="175"/>
      <c r="E42" s="175"/>
      <c r="F42" s="175"/>
      <c r="G42" s="175"/>
      <c r="H42" s="175"/>
      <c r="I42" s="175"/>
    </row>
    <row r="43" spans="2:11" customFormat="1" ht="15" customHeight="1">
      <c r="B43" s="189" t="s">
        <v>447</v>
      </c>
      <c r="C43" s="189"/>
      <c r="D43" s="189"/>
      <c r="E43" s="189"/>
      <c r="F43" s="189"/>
      <c r="G43" s="189"/>
      <c r="H43" s="189"/>
      <c r="I43" s="189"/>
      <c r="J43" s="189"/>
      <c r="K43" s="189"/>
    </row>
    <row r="44" spans="2:11" customFormat="1" ht="45.5" customHeight="1">
      <c r="B44" s="190" t="s">
        <v>462</v>
      </c>
      <c r="C44" s="190"/>
      <c r="D44" s="190"/>
      <c r="E44" s="190"/>
      <c r="F44" s="190"/>
      <c r="G44" s="190"/>
      <c r="H44" s="190"/>
      <c r="I44" s="180"/>
      <c r="J44" s="180"/>
      <c r="K44" s="180"/>
    </row>
    <row r="45" spans="2:11" customFormat="1" ht="15" customHeight="1">
      <c r="B45" s="180"/>
      <c r="C45" s="180"/>
      <c r="D45" s="180"/>
      <c r="E45" s="180"/>
      <c r="F45" s="180"/>
      <c r="G45" s="180"/>
      <c r="H45" s="180"/>
      <c r="I45" s="180"/>
      <c r="J45" s="180"/>
      <c r="K45" s="180"/>
    </row>
    <row r="46" spans="2:11" customFormat="1" ht="15" customHeight="1">
      <c r="B46" s="174" t="s">
        <v>448</v>
      </c>
      <c r="C46" s="175"/>
      <c r="D46" s="175"/>
      <c r="E46" s="175"/>
      <c r="F46" s="175"/>
      <c r="G46" s="175"/>
      <c r="H46" s="175"/>
      <c r="I46" s="175"/>
    </row>
    <row r="47" spans="2:11" customFormat="1" ht="39.5" customHeight="1">
      <c r="B47" s="191" t="s">
        <v>437</v>
      </c>
      <c r="C47" s="191"/>
      <c r="D47" s="191"/>
      <c r="E47" s="191"/>
      <c r="F47" s="191"/>
      <c r="G47" s="191"/>
      <c r="H47" s="191"/>
    </row>
    <row r="48" spans="2:11" customFormat="1" ht="39.5" customHeight="1">
      <c r="B48" s="190" t="s">
        <v>449</v>
      </c>
      <c r="C48" s="190"/>
      <c r="D48" s="190"/>
      <c r="E48" s="190"/>
      <c r="F48" s="190"/>
      <c r="G48" s="190"/>
      <c r="H48" s="190"/>
      <c r="I48" s="180"/>
      <c r="J48" s="180"/>
      <c r="K48" s="180"/>
    </row>
    <row r="49" spans="2:11" customFormat="1" ht="39.5" customHeight="1">
      <c r="B49" s="190" t="s">
        <v>438</v>
      </c>
      <c r="C49" s="190"/>
      <c r="D49" s="190"/>
      <c r="E49" s="190"/>
      <c r="F49" s="190"/>
      <c r="G49" s="190"/>
      <c r="H49" s="190"/>
      <c r="I49" s="190"/>
      <c r="J49" s="190"/>
      <c r="K49" s="190"/>
    </row>
    <row r="50" spans="2:11" customFormat="1" ht="15" customHeight="1">
      <c r="C50" s="175"/>
      <c r="D50" s="175"/>
      <c r="E50" s="175"/>
      <c r="F50" s="175"/>
      <c r="G50" s="175"/>
      <c r="H50" s="175"/>
      <c r="I50" s="175"/>
    </row>
    <row r="51" spans="2:11" customFormat="1" ht="15" customHeight="1">
      <c r="B51" s="189" t="s">
        <v>450</v>
      </c>
      <c r="C51" s="189"/>
      <c r="D51" s="189"/>
      <c r="E51" s="189"/>
      <c r="F51" s="189"/>
      <c r="G51" s="189"/>
      <c r="H51" s="189"/>
      <c r="I51" s="189"/>
      <c r="J51" s="189"/>
      <c r="K51" s="189"/>
    </row>
    <row r="52" spans="2:11" customFormat="1" ht="43.5" customHeight="1">
      <c r="B52" s="190" t="s">
        <v>439</v>
      </c>
      <c r="C52" s="190"/>
      <c r="D52" s="190"/>
      <c r="E52" s="190"/>
      <c r="F52" s="190"/>
      <c r="G52" s="190"/>
      <c r="H52" s="190"/>
      <c r="I52" s="180"/>
      <c r="J52" s="180"/>
      <c r="K52" s="180"/>
    </row>
    <row r="53" spans="2:11" customFormat="1" ht="15" customHeight="1">
      <c r="B53" s="180"/>
      <c r="C53" s="180"/>
      <c r="D53" s="180"/>
      <c r="E53" s="180"/>
      <c r="F53" s="180"/>
      <c r="G53" s="180"/>
      <c r="H53" s="180"/>
      <c r="I53" s="180"/>
      <c r="J53" s="180"/>
      <c r="K53" s="180"/>
    </row>
    <row r="54" spans="2:11" customFormat="1" ht="15" customHeight="1">
      <c r="B54" s="191" t="s">
        <v>440</v>
      </c>
      <c r="C54" s="191"/>
      <c r="D54" s="191"/>
      <c r="E54" s="191"/>
      <c r="F54" s="191"/>
      <c r="G54" s="191"/>
      <c r="H54" s="191"/>
    </row>
    <row r="55" spans="2:11">
      <c r="B55" s="173"/>
      <c r="C55" s="173"/>
      <c r="D55" s="173"/>
      <c r="E55" s="173"/>
      <c r="F55" s="173"/>
      <c r="G55" s="173"/>
      <c r="H55" s="173"/>
    </row>
    <row r="56" spans="2:11" ht="32.15" customHeight="1">
      <c r="B56" s="173">
        <v>3</v>
      </c>
      <c r="C56" s="187" t="s">
        <v>412</v>
      </c>
      <c r="D56" s="187"/>
      <c r="E56" s="187"/>
      <c r="F56" s="187"/>
      <c r="G56" s="187"/>
      <c r="H56" s="187"/>
    </row>
    <row r="57" spans="2:11" ht="56.5" customHeight="1">
      <c r="B57" s="181"/>
      <c r="C57" s="181" t="s">
        <v>121</v>
      </c>
      <c r="D57" s="188" t="s">
        <v>410</v>
      </c>
      <c r="E57" s="188"/>
      <c r="F57" s="188"/>
      <c r="G57" s="188"/>
      <c r="H57" s="188"/>
      <c r="I57" s="182"/>
    </row>
    <row r="58" spans="2:11" ht="56.5" customHeight="1">
      <c r="B58" s="181"/>
      <c r="C58" s="181" t="s">
        <v>413</v>
      </c>
      <c r="D58" s="188" t="s">
        <v>416</v>
      </c>
      <c r="E58" s="188"/>
      <c r="F58" s="188"/>
      <c r="G58" s="188"/>
      <c r="H58" s="188"/>
      <c r="I58" s="182"/>
    </row>
    <row r="59" spans="2:11" ht="56.5" customHeight="1">
      <c r="B59" s="181"/>
      <c r="C59" s="181" t="s">
        <v>92</v>
      </c>
      <c r="D59" s="188" t="s">
        <v>417</v>
      </c>
      <c r="E59" s="188"/>
      <c r="F59" s="188"/>
      <c r="G59" s="188"/>
      <c r="H59" s="188"/>
      <c r="I59" s="182"/>
    </row>
    <row r="60" spans="2:11" ht="56.5" customHeight="1">
      <c r="B60" s="181"/>
      <c r="C60" s="181" t="s">
        <v>93</v>
      </c>
      <c r="D60" s="188" t="s">
        <v>418</v>
      </c>
      <c r="E60" s="188"/>
      <c r="F60" s="188"/>
      <c r="G60" s="188"/>
      <c r="H60" s="188"/>
      <c r="I60" s="182"/>
    </row>
    <row r="61" spans="2:11" ht="56.5" customHeight="1">
      <c r="B61" s="181"/>
      <c r="C61" s="181" t="s">
        <v>414</v>
      </c>
      <c r="D61" s="188" t="s">
        <v>464</v>
      </c>
      <c r="E61" s="188"/>
      <c r="F61" s="188"/>
      <c r="G61" s="188"/>
      <c r="H61" s="188"/>
      <c r="I61" s="182"/>
    </row>
    <row r="62" spans="2:11" ht="56.5" customHeight="1">
      <c r="B62" s="181"/>
      <c r="C62" s="181" t="s">
        <v>100</v>
      </c>
      <c r="D62" s="188" t="s">
        <v>411</v>
      </c>
      <c r="E62" s="188"/>
      <c r="F62" s="188"/>
      <c r="G62" s="188"/>
      <c r="H62" s="188"/>
      <c r="I62" s="182"/>
    </row>
    <row r="63" spans="2:11" ht="56.5" customHeight="1">
      <c r="B63" s="181"/>
      <c r="C63" s="181" t="s">
        <v>103</v>
      </c>
      <c r="D63" s="188" t="s">
        <v>419</v>
      </c>
      <c r="E63" s="188"/>
      <c r="F63" s="188"/>
      <c r="G63" s="188"/>
      <c r="H63" s="188"/>
      <c r="I63" s="182"/>
    </row>
    <row r="64" spans="2:11" ht="56.5" customHeight="1">
      <c r="B64" s="181"/>
      <c r="C64" s="181" t="s">
        <v>415</v>
      </c>
      <c r="D64" s="188" t="s">
        <v>420</v>
      </c>
      <c r="E64" s="188"/>
      <c r="F64" s="188"/>
      <c r="G64" s="188"/>
      <c r="H64" s="188"/>
      <c r="I64" s="182"/>
    </row>
    <row r="65" spans="2:8" ht="19" customHeight="1">
      <c r="B65" s="173"/>
      <c r="C65" s="173"/>
      <c r="D65" s="173"/>
      <c r="E65" s="173"/>
      <c r="F65" s="173"/>
      <c r="G65" s="173"/>
      <c r="H65" s="173"/>
    </row>
    <row r="66" spans="2:8" ht="24.5" customHeight="1">
      <c r="B66" s="183">
        <v>4</v>
      </c>
      <c r="C66" s="186" t="s">
        <v>385</v>
      </c>
      <c r="D66" s="186"/>
      <c r="E66" s="186"/>
      <c r="F66" s="186"/>
      <c r="G66" s="186"/>
      <c r="H66" s="186"/>
    </row>
    <row r="67" spans="2:8" ht="24.5" customHeight="1">
      <c r="B67" s="183">
        <v>5</v>
      </c>
      <c r="C67" s="186" t="s">
        <v>386</v>
      </c>
      <c r="D67" s="186"/>
      <c r="E67" s="186"/>
      <c r="F67" s="186"/>
      <c r="G67" s="186"/>
      <c r="H67" s="186"/>
    </row>
    <row r="68" spans="2:8" ht="24.5" customHeight="1">
      <c r="B68" s="183">
        <v>6</v>
      </c>
      <c r="C68" s="186" t="s">
        <v>387</v>
      </c>
      <c r="D68" s="186"/>
      <c r="E68" s="186"/>
      <c r="F68" s="186"/>
      <c r="G68" s="186"/>
      <c r="H68" s="186"/>
    </row>
    <row r="69" spans="2:8" ht="24.5" customHeight="1">
      <c r="B69" s="183">
        <v>7</v>
      </c>
      <c r="C69" s="186" t="s">
        <v>388</v>
      </c>
      <c r="D69" s="186"/>
      <c r="E69" s="186"/>
      <c r="F69" s="186"/>
      <c r="G69" s="186"/>
      <c r="H69" s="186"/>
    </row>
    <row r="70" spans="2:8" ht="24.5" customHeight="1">
      <c r="B70" s="183">
        <v>8</v>
      </c>
      <c r="C70" s="186" t="s">
        <v>389</v>
      </c>
      <c r="D70" s="186"/>
      <c r="E70" s="186"/>
      <c r="F70" s="186"/>
      <c r="G70" s="186"/>
      <c r="H70" s="186"/>
    </row>
    <row r="71" spans="2:8" ht="24.5" customHeight="1">
      <c r="B71" s="183">
        <v>9</v>
      </c>
      <c r="C71" s="186" t="s">
        <v>390</v>
      </c>
      <c r="D71" s="186"/>
      <c r="E71" s="186"/>
      <c r="F71" s="186"/>
      <c r="G71" s="186"/>
      <c r="H71" s="186"/>
    </row>
    <row r="72" spans="2:8">
      <c r="B72" s="183"/>
      <c r="C72" s="186"/>
      <c r="D72" s="186"/>
      <c r="E72" s="186"/>
      <c r="F72" s="186"/>
      <c r="G72" s="186"/>
      <c r="H72" s="186"/>
    </row>
    <row r="73" spans="2:8">
      <c r="B73" s="183">
        <v>10</v>
      </c>
      <c r="C73" s="192" t="s">
        <v>391</v>
      </c>
      <c r="D73" s="192"/>
      <c r="E73" s="192"/>
      <c r="F73" s="192"/>
      <c r="G73" s="192"/>
      <c r="H73" s="192"/>
    </row>
    <row r="74" spans="2:8" ht="35" customHeight="1">
      <c r="B74" s="184"/>
      <c r="C74" s="186" t="s">
        <v>394</v>
      </c>
      <c r="D74" s="186"/>
      <c r="E74" s="186"/>
      <c r="F74" s="186"/>
      <c r="G74" s="186"/>
      <c r="H74" s="186"/>
    </row>
    <row r="75" spans="2:8" ht="35" customHeight="1">
      <c r="B75" s="184"/>
      <c r="C75" s="186" t="s">
        <v>395</v>
      </c>
      <c r="D75" s="186"/>
      <c r="E75" s="186"/>
      <c r="F75" s="186"/>
      <c r="G75" s="186"/>
      <c r="H75" s="186"/>
    </row>
    <row r="76" spans="2:8" ht="35" customHeight="1">
      <c r="B76" s="184"/>
      <c r="C76" s="186" t="s">
        <v>396</v>
      </c>
      <c r="D76" s="186"/>
      <c r="E76" s="186"/>
      <c r="F76" s="186"/>
      <c r="G76" s="186"/>
      <c r="H76" s="186"/>
    </row>
    <row r="77" spans="2:8" ht="35" customHeight="1">
      <c r="B77" s="184"/>
      <c r="C77" s="186" t="s">
        <v>397</v>
      </c>
      <c r="D77" s="186"/>
      <c r="E77" s="186"/>
      <c r="F77" s="186"/>
      <c r="G77" s="186"/>
      <c r="H77" s="186"/>
    </row>
    <row r="78" spans="2:8" ht="35" customHeight="1">
      <c r="C78" s="186" t="s">
        <v>398</v>
      </c>
      <c r="D78" s="186"/>
      <c r="E78" s="186"/>
      <c r="F78" s="186"/>
      <c r="G78" s="186"/>
      <c r="H78" s="186"/>
    </row>
    <row r="79" spans="2:8" ht="35" customHeight="1">
      <c r="C79" s="186" t="s">
        <v>399</v>
      </c>
      <c r="D79" s="186"/>
      <c r="E79" s="186"/>
      <c r="F79" s="186"/>
      <c r="G79" s="186"/>
      <c r="H79" s="186"/>
    </row>
    <row r="80" spans="2:8" ht="35" customHeight="1">
      <c r="C80" s="186" t="s">
        <v>400</v>
      </c>
      <c r="D80" s="186"/>
      <c r="E80" s="186"/>
      <c r="F80" s="186"/>
      <c r="G80" s="186"/>
      <c r="H80" s="186"/>
    </row>
    <row r="81" spans="2:8" ht="35" customHeight="1">
      <c r="C81" s="186" t="s">
        <v>401</v>
      </c>
      <c r="D81" s="186"/>
      <c r="E81" s="186"/>
      <c r="F81" s="186"/>
      <c r="G81" s="186"/>
      <c r="H81" s="186"/>
    </row>
    <row r="82" spans="2:8" ht="35" customHeight="1">
      <c r="C82" s="186" t="s">
        <v>402</v>
      </c>
      <c r="D82" s="186"/>
      <c r="E82" s="186"/>
      <c r="F82" s="186"/>
      <c r="G82" s="186"/>
      <c r="H82" s="186"/>
    </row>
    <row r="83" spans="2:8" ht="35" customHeight="1">
      <c r="C83" s="186" t="s">
        <v>403</v>
      </c>
      <c r="D83" s="186"/>
      <c r="E83" s="186"/>
      <c r="F83" s="186"/>
      <c r="G83" s="186"/>
      <c r="H83" s="186"/>
    </row>
    <row r="84" spans="2:8" ht="35" customHeight="1">
      <c r="C84" s="186" t="s">
        <v>404</v>
      </c>
      <c r="D84" s="186"/>
      <c r="E84" s="186"/>
      <c r="F84" s="186"/>
      <c r="G84" s="186"/>
      <c r="H84" s="186"/>
    </row>
    <row r="85" spans="2:8" ht="35" customHeight="1">
      <c r="C85" s="186" t="s">
        <v>405</v>
      </c>
      <c r="D85" s="186"/>
      <c r="E85" s="186"/>
      <c r="F85" s="186"/>
      <c r="G85" s="186"/>
      <c r="H85" s="186"/>
    </row>
    <row r="86" spans="2:8" ht="35" customHeight="1">
      <c r="C86" s="186" t="s">
        <v>406</v>
      </c>
      <c r="D86" s="186"/>
      <c r="E86" s="186"/>
      <c r="F86" s="186"/>
      <c r="G86" s="186"/>
      <c r="H86" s="186"/>
    </row>
    <row r="87" spans="2:8" ht="35" customHeight="1">
      <c r="C87" s="186" t="s">
        <v>407</v>
      </c>
      <c r="D87" s="186"/>
      <c r="E87" s="186"/>
      <c r="F87" s="186"/>
      <c r="G87" s="186"/>
      <c r="H87" s="186"/>
    </row>
    <row r="88" spans="2:8" ht="35" customHeight="1">
      <c r="C88" s="186" t="s">
        <v>408</v>
      </c>
      <c r="D88" s="186"/>
      <c r="E88" s="186"/>
      <c r="F88" s="186"/>
      <c r="G88" s="186"/>
      <c r="H88" s="186"/>
    </row>
    <row r="89" spans="2:8" ht="35" customHeight="1">
      <c r="C89" s="186" t="s">
        <v>409</v>
      </c>
      <c r="D89" s="186"/>
      <c r="E89" s="186"/>
      <c r="F89" s="186"/>
      <c r="G89" s="186"/>
      <c r="H89" s="186"/>
    </row>
    <row r="90" spans="2:8">
      <c r="C90" s="193"/>
      <c r="D90" s="193"/>
      <c r="E90" s="193"/>
      <c r="F90" s="193"/>
      <c r="G90" s="193"/>
      <c r="H90" s="193"/>
    </row>
    <row r="91" spans="2:8">
      <c r="B91" s="183">
        <v>11</v>
      </c>
      <c r="C91" s="186" t="s">
        <v>392</v>
      </c>
      <c r="D91" s="186"/>
      <c r="E91" s="186"/>
      <c r="F91" s="186"/>
      <c r="G91" s="186"/>
      <c r="H91" s="186"/>
    </row>
  </sheetData>
  <sheetProtection algorithmName="SHA-512" hashValue="Vr5wJcjwSUwRv+ymPFfjcFy+W6Rrd8A8SO1fA+yp4s6FTEXUr7JMT9wl7D38D5OEMyWGo+lWxZUg4DMSOR/4CQ==" saltValue="CaDWxQe3AEDrAnrNgnb+lw==" spinCount="100000" sheet="1" formatCells="0" formatColumns="0" formatRows="0" insertColumns="0" insertRows="0" insertHyperlinks="0" deleteColumns="0" deleteRows="0" sort="0" autoFilter="0" pivotTables="0"/>
  <mergeCells count="66">
    <mergeCell ref="B13:H13"/>
    <mergeCell ref="B14:H14"/>
    <mergeCell ref="C17:H17"/>
    <mergeCell ref="C18:H18"/>
    <mergeCell ref="C19:H19"/>
    <mergeCell ref="C20:H20"/>
    <mergeCell ref="C21:H21"/>
    <mergeCell ref="C22:H22"/>
    <mergeCell ref="C23:H23"/>
    <mergeCell ref="B26:H26"/>
    <mergeCell ref="B51:K51"/>
    <mergeCell ref="B47:H47"/>
    <mergeCell ref="B48:H48"/>
    <mergeCell ref="B52:H52"/>
    <mergeCell ref="B27:H27"/>
    <mergeCell ref="B28:H28"/>
    <mergeCell ref="B30:H30"/>
    <mergeCell ref="B31:H31"/>
    <mergeCell ref="B33:H33"/>
    <mergeCell ref="B43:K43"/>
    <mergeCell ref="B39:H39"/>
    <mergeCell ref="B37:H37"/>
    <mergeCell ref="B44:H44"/>
    <mergeCell ref="B49:K49"/>
    <mergeCell ref="C74:H74"/>
    <mergeCell ref="C75:H75"/>
    <mergeCell ref="C69:H69"/>
    <mergeCell ref="D63:H63"/>
    <mergeCell ref="D64:H64"/>
    <mergeCell ref="C89:H89"/>
    <mergeCell ref="C90:H90"/>
    <mergeCell ref="C82:H82"/>
    <mergeCell ref="C83:H83"/>
    <mergeCell ref="C84:H84"/>
    <mergeCell ref="C91:H91"/>
    <mergeCell ref="B10:H10"/>
    <mergeCell ref="C85:H85"/>
    <mergeCell ref="C86:H86"/>
    <mergeCell ref="C87:H87"/>
    <mergeCell ref="C88:H88"/>
    <mergeCell ref="C76:H76"/>
    <mergeCell ref="C77:H77"/>
    <mergeCell ref="C78:H78"/>
    <mergeCell ref="C79:H79"/>
    <mergeCell ref="C80:H80"/>
    <mergeCell ref="C81:H81"/>
    <mergeCell ref="C70:H70"/>
    <mergeCell ref="C71:H71"/>
    <mergeCell ref="C72:H72"/>
    <mergeCell ref="C73:H73"/>
    <mergeCell ref="C8:H8"/>
    <mergeCell ref="B11:H11"/>
    <mergeCell ref="C66:H66"/>
    <mergeCell ref="C67:H67"/>
    <mergeCell ref="C68:H68"/>
    <mergeCell ref="C56:H56"/>
    <mergeCell ref="D59:H59"/>
    <mergeCell ref="D57:H57"/>
    <mergeCell ref="D58:H58"/>
    <mergeCell ref="D62:H62"/>
    <mergeCell ref="D61:H61"/>
    <mergeCell ref="D60:H60"/>
    <mergeCell ref="B36:K36"/>
    <mergeCell ref="B34:H34"/>
    <mergeCell ref="B54:H54"/>
    <mergeCell ref="B40:K40"/>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BC4DB-9BBF-488D-A5FB-C63343E65AB2}">
  <dimension ref="B5:AL327"/>
  <sheetViews>
    <sheetView showGridLines="0" tabSelected="1" topLeftCell="A16" zoomScale="70" zoomScaleNormal="70" workbookViewId="0">
      <selection activeCell="C30" sqref="C30:D30"/>
    </sheetView>
  </sheetViews>
  <sheetFormatPr baseColWidth="10" defaultColWidth="10" defaultRowHeight="12.5"/>
  <cols>
    <col min="1" max="1" width="1.58203125" style="81" customWidth="1"/>
    <col min="2" max="2" width="18.83203125" style="81" bestFit="1" customWidth="1"/>
    <col min="3" max="3" width="60.75" style="81" bestFit="1" customWidth="1"/>
    <col min="4" max="4" width="12.5" style="81" customWidth="1"/>
    <col min="5" max="5" width="20.25" style="81" bestFit="1" customWidth="1"/>
    <col min="6" max="6" width="27.08203125" style="81" bestFit="1" customWidth="1"/>
    <col min="7" max="31" width="3.25" style="81" customWidth="1"/>
    <col min="32" max="32" width="3.83203125" style="81" customWidth="1"/>
    <col min="33" max="33" width="7.75" style="81" customWidth="1"/>
    <col min="34" max="36" width="3.25" style="81" customWidth="1"/>
    <col min="37" max="16384" width="10" style="81"/>
  </cols>
  <sheetData>
    <row r="5" spans="2:38" ht="13">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80"/>
      <c r="AF5" s="80"/>
      <c r="AG5" s="80"/>
      <c r="AH5" s="80"/>
      <c r="AI5" s="80"/>
      <c r="AJ5" s="80"/>
      <c r="AK5" s="80"/>
      <c r="AL5" s="80"/>
    </row>
    <row r="6" spans="2:38" ht="13">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82"/>
      <c r="AF6" s="82"/>
      <c r="AG6" s="82"/>
      <c r="AH6" s="82"/>
      <c r="AI6" s="82"/>
      <c r="AJ6" s="82"/>
      <c r="AK6" s="82"/>
      <c r="AL6" s="82"/>
    </row>
    <row r="7" spans="2:38" ht="13">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82"/>
      <c r="AF7" s="82"/>
      <c r="AG7" s="82"/>
      <c r="AH7" s="82"/>
      <c r="AI7" s="82"/>
      <c r="AJ7" s="82"/>
      <c r="AK7" s="82"/>
      <c r="AL7" s="82"/>
    </row>
    <row r="8" spans="2:38" ht="13">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82"/>
      <c r="AF8" s="82"/>
      <c r="AG8" s="82"/>
      <c r="AH8" s="82"/>
      <c r="AI8" s="82"/>
      <c r="AJ8" s="82"/>
      <c r="AK8" s="82"/>
      <c r="AL8" s="82"/>
    </row>
    <row r="9" spans="2:38" ht="13">
      <c r="B9" s="262" t="s">
        <v>0</v>
      </c>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82"/>
      <c r="AF9" s="82"/>
      <c r="AG9" s="82"/>
      <c r="AH9" s="82"/>
      <c r="AI9" s="82"/>
      <c r="AJ9" s="82"/>
      <c r="AK9" s="82"/>
      <c r="AL9" s="82"/>
    </row>
    <row r="10" spans="2:38" ht="13">
      <c r="B10" s="262" t="s">
        <v>237</v>
      </c>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82"/>
      <c r="AF10" s="82"/>
      <c r="AG10" s="82"/>
      <c r="AH10" s="82"/>
      <c r="AI10" s="82"/>
      <c r="AJ10" s="82"/>
      <c r="AK10" s="82"/>
      <c r="AL10" s="82"/>
    </row>
    <row r="11" spans="2:38" ht="13">
      <c r="B11" s="263" t="s">
        <v>1</v>
      </c>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row>
    <row r="12" spans="2:38" ht="13">
      <c r="B12" s="263" t="s">
        <v>2</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row>
    <row r="13" spans="2:38" ht="13">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row>
    <row r="14" spans="2:38" ht="13">
      <c r="B14" s="262" t="s">
        <v>3</v>
      </c>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row>
    <row r="15" spans="2:38">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row>
    <row r="16" spans="2:38" ht="12.75" customHeight="1">
      <c r="B16" s="84" t="s">
        <v>4</v>
      </c>
      <c r="C16" s="214" t="s">
        <v>451</v>
      </c>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85"/>
      <c r="AF16" s="85"/>
      <c r="AG16" s="85"/>
      <c r="AH16" s="85"/>
      <c r="AI16" s="85"/>
      <c r="AJ16" s="85"/>
      <c r="AK16" s="85"/>
      <c r="AL16" s="85"/>
    </row>
    <row r="17" spans="2:38" ht="12.75" customHeight="1">
      <c r="B17" s="84" t="s">
        <v>5</v>
      </c>
      <c r="C17" s="214" t="s">
        <v>452</v>
      </c>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85"/>
      <c r="AF17" s="85"/>
      <c r="AG17" s="85"/>
      <c r="AH17" s="85"/>
      <c r="AI17" s="85"/>
      <c r="AJ17" s="85"/>
      <c r="AK17" s="85"/>
      <c r="AL17" s="85"/>
    </row>
    <row r="18" spans="2:38" ht="25" customHeight="1">
      <c r="B18" s="84" t="s">
        <v>6</v>
      </c>
      <c r="C18" s="214" t="s">
        <v>453</v>
      </c>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86"/>
    </row>
    <row r="20" spans="2:38" ht="13">
      <c r="B20" s="236" t="s">
        <v>7</v>
      </c>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row>
    <row r="21" spans="2:38" ht="26">
      <c r="B21" s="88" t="s">
        <v>8</v>
      </c>
      <c r="C21" s="264" t="s">
        <v>454</v>
      </c>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row>
    <row r="22" spans="2:38" ht="12.75" customHeight="1">
      <c r="B22" s="89"/>
      <c r="C22" s="239" t="s">
        <v>9</v>
      </c>
      <c r="D22" s="222"/>
      <c r="E22" s="267" t="s">
        <v>10</v>
      </c>
      <c r="F22" s="268"/>
      <c r="G22" s="219" t="s">
        <v>11</v>
      </c>
      <c r="H22" s="220"/>
      <c r="I22" s="220"/>
      <c r="J22" s="220"/>
      <c r="K22" s="220"/>
      <c r="L22" s="220"/>
      <c r="M22" s="220"/>
      <c r="N22" s="220"/>
      <c r="O22" s="97"/>
      <c r="P22" s="221" t="s">
        <v>12</v>
      </c>
      <c r="Q22" s="221"/>
      <c r="R22" s="221"/>
      <c r="S22" s="221"/>
      <c r="T22" s="221"/>
      <c r="U22" s="221"/>
      <c r="V22" s="221"/>
      <c r="W22" s="221"/>
      <c r="X22" s="221"/>
      <c r="Y22" s="221"/>
      <c r="Z22" s="221"/>
      <c r="AA22" s="221"/>
      <c r="AB22" s="221"/>
      <c r="AC22" s="221"/>
      <c r="AD22" s="222"/>
      <c r="AF22" s="86"/>
    </row>
    <row r="23" spans="2:38" ht="12.75" customHeight="1">
      <c r="B23" s="273" t="s">
        <v>350</v>
      </c>
      <c r="C23" s="266"/>
      <c r="D23" s="224"/>
      <c r="E23" s="269"/>
      <c r="F23" s="270"/>
      <c r="G23" s="275" t="s">
        <v>13</v>
      </c>
      <c r="H23" s="275"/>
      <c r="I23" s="275"/>
      <c r="J23" s="275" t="s">
        <v>14</v>
      </c>
      <c r="K23" s="275"/>
      <c r="L23" s="275"/>
      <c r="M23" s="267" t="s">
        <v>15</v>
      </c>
      <c r="N23" s="276"/>
      <c r="O23" s="268"/>
      <c r="P23" s="223"/>
      <c r="Q23" s="223"/>
      <c r="R23" s="223"/>
      <c r="S23" s="223"/>
      <c r="T23" s="223"/>
      <c r="U23" s="223"/>
      <c r="V23" s="223"/>
      <c r="W23" s="223"/>
      <c r="X23" s="223"/>
      <c r="Y23" s="223"/>
      <c r="Z23" s="223"/>
      <c r="AA23" s="223"/>
      <c r="AB23" s="223"/>
      <c r="AC23" s="223"/>
      <c r="AD23" s="224"/>
    </row>
    <row r="24" spans="2:38">
      <c r="B24" s="274"/>
      <c r="C24" s="266"/>
      <c r="D24" s="224"/>
      <c r="E24" s="269"/>
      <c r="F24" s="270"/>
      <c r="G24" s="275"/>
      <c r="H24" s="275"/>
      <c r="I24" s="275"/>
      <c r="J24" s="275"/>
      <c r="K24" s="275"/>
      <c r="L24" s="275"/>
      <c r="M24" s="269"/>
      <c r="N24" s="277"/>
      <c r="O24" s="270"/>
      <c r="P24" s="223"/>
      <c r="Q24" s="223"/>
      <c r="R24" s="223"/>
      <c r="S24" s="223"/>
      <c r="T24" s="223"/>
      <c r="U24" s="223"/>
      <c r="V24" s="223"/>
      <c r="W24" s="223"/>
      <c r="X24" s="223"/>
      <c r="Y24" s="223"/>
      <c r="Z24" s="223"/>
      <c r="AA24" s="223"/>
      <c r="AB24" s="223"/>
      <c r="AC24" s="223"/>
      <c r="AD24" s="224"/>
    </row>
    <row r="25" spans="2:38">
      <c r="B25" s="274"/>
      <c r="C25" s="240"/>
      <c r="D25" s="226"/>
      <c r="E25" s="271"/>
      <c r="F25" s="272"/>
      <c r="G25" s="275"/>
      <c r="H25" s="275"/>
      <c r="I25" s="275"/>
      <c r="J25" s="275"/>
      <c r="K25" s="275"/>
      <c r="L25" s="275"/>
      <c r="M25" s="271"/>
      <c r="N25" s="278"/>
      <c r="O25" s="272"/>
      <c r="P25" s="225"/>
      <c r="Q25" s="225"/>
      <c r="R25" s="225"/>
      <c r="S25" s="225"/>
      <c r="T25" s="225"/>
      <c r="U25" s="225"/>
      <c r="V25" s="225"/>
      <c r="W25" s="225"/>
      <c r="X25" s="225"/>
      <c r="Y25" s="225"/>
      <c r="Z25" s="225"/>
      <c r="AA25" s="225"/>
      <c r="AB25" s="225"/>
      <c r="AC25" s="225"/>
      <c r="AD25" s="226"/>
    </row>
    <row r="26" spans="2:38">
      <c r="B26" s="274"/>
      <c r="C26" s="257" t="s">
        <v>16</v>
      </c>
      <c r="D26" s="258"/>
      <c r="E26" s="248" t="s">
        <v>17</v>
      </c>
      <c r="F26" s="248"/>
      <c r="G26" s="249"/>
      <c r="H26" s="250"/>
      <c r="I26" s="251"/>
      <c r="J26" s="227">
        <v>1</v>
      </c>
      <c r="K26" s="228"/>
      <c r="L26" s="229"/>
      <c r="M26" s="198">
        <f>SUM(G26:L26)</f>
        <v>1</v>
      </c>
      <c r="N26" s="199"/>
      <c r="O26" s="200"/>
      <c r="P26" s="227" t="s">
        <v>455</v>
      </c>
      <c r="Q26" s="228"/>
      <c r="R26" s="228"/>
      <c r="S26" s="228"/>
      <c r="T26" s="228"/>
      <c r="U26" s="228"/>
      <c r="V26" s="228"/>
      <c r="W26" s="228"/>
      <c r="X26" s="228"/>
      <c r="Y26" s="228"/>
      <c r="Z26" s="228"/>
      <c r="AA26" s="228"/>
      <c r="AB26" s="228"/>
      <c r="AC26" s="228"/>
      <c r="AD26" s="229"/>
    </row>
    <row r="27" spans="2:38" ht="12.5" customHeight="1">
      <c r="B27" s="274"/>
      <c r="C27" s="257" t="s">
        <v>18</v>
      </c>
      <c r="D27" s="258"/>
      <c r="E27" s="248" t="s">
        <v>17</v>
      </c>
      <c r="F27" s="248"/>
      <c r="G27" s="227">
        <v>2</v>
      </c>
      <c r="H27" s="228"/>
      <c r="I27" s="229"/>
      <c r="J27" s="227">
        <v>2</v>
      </c>
      <c r="K27" s="228"/>
      <c r="L27" s="229"/>
      <c r="M27" s="198">
        <f>SUM(G27:L27)</f>
        <v>4</v>
      </c>
      <c r="N27" s="199"/>
      <c r="O27" s="200"/>
      <c r="P27" s="227" t="s">
        <v>455</v>
      </c>
      <c r="Q27" s="228"/>
      <c r="R27" s="228"/>
      <c r="S27" s="228"/>
      <c r="T27" s="228"/>
      <c r="U27" s="228"/>
      <c r="V27" s="228"/>
      <c r="W27" s="228"/>
      <c r="X27" s="228"/>
      <c r="Y27" s="228"/>
      <c r="Z27" s="228"/>
      <c r="AA27" s="228"/>
      <c r="AB27" s="228"/>
      <c r="AC27" s="228"/>
      <c r="AD27" s="229"/>
    </row>
    <row r="28" spans="2:38">
      <c r="B28" s="274"/>
      <c r="C28" s="139" t="s">
        <v>465</v>
      </c>
      <c r="D28" s="140"/>
      <c r="E28" s="248" t="s">
        <v>17</v>
      </c>
      <c r="F28" s="248"/>
      <c r="G28" s="141"/>
      <c r="H28" s="142"/>
      <c r="I28" s="143"/>
      <c r="J28" s="141"/>
      <c r="K28" s="142"/>
      <c r="L28" s="143"/>
      <c r="M28" s="198">
        <f t="shared" ref="M28:M34" si="0">SUM(G28:L28)</f>
        <v>0</v>
      </c>
      <c r="N28" s="199"/>
      <c r="O28" s="200"/>
      <c r="P28" s="136"/>
      <c r="Q28" s="137"/>
      <c r="R28" s="137"/>
      <c r="S28" s="137"/>
      <c r="T28" s="137"/>
      <c r="U28" s="137"/>
      <c r="V28" s="137"/>
      <c r="W28" s="137"/>
      <c r="X28" s="137"/>
      <c r="Y28" s="137"/>
      <c r="Z28" s="137"/>
      <c r="AA28" s="137"/>
      <c r="AB28" s="137"/>
      <c r="AC28" s="137"/>
      <c r="AD28" s="138"/>
    </row>
    <row r="29" spans="2:38" ht="29" customHeight="1">
      <c r="B29" s="274"/>
      <c r="C29" s="252" t="s">
        <v>22</v>
      </c>
      <c r="D29" s="253"/>
      <c r="E29" s="248" t="s">
        <v>17</v>
      </c>
      <c r="F29" s="248"/>
      <c r="G29" s="254"/>
      <c r="H29" s="255"/>
      <c r="I29" s="256"/>
      <c r="J29" s="259"/>
      <c r="K29" s="260"/>
      <c r="L29" s="261"/>
      <c r="M29" s="198">
        <f t="shared" si="0"/>
        <v>0</v>
      </c>
      <c r="N29" s="199"/>
      <c r="O29" s="200"/>
      <c r="P29" s="195"/>
      <c r="Q29" s="196"/>
      <c r="R29" s="196"/>
      <c r="S29" s="196"/>
      <c r="T29" s="196"/>
      <c r="U29" s="196"/>
      <c r="V29" s="196"/>
      <c r="W29" s="196"/>
      <c r="X29" s="196"/>
      <c r="Y29" s="196"/>
      <c r="Z29" s="196"/>
      <c r="AA29" s="196"/>
      <c r="AB29" s="196"/>
      <c r="AC29" s="196"/>
      <c r="AD29" s="197"/>
    </row>
    <row r="30" spans="2:38" ht="30.5" customHeight="1">
      <c r="B30" s="274"/>
      <c r="C30" s="246" t="s">
        <v>466</v>
      </c>
      <c r="D30" s="247"/>
      <c r="E30" s="248" t="s">
        <v>17</v>
      </c>
      <c r="F30" s="248"/>
      <c r="G30" s="249"/>
      <c r="H30" s="250"/>
      <c r="I30" s="251"/>
      <c r="J30" s="249"/>
      <c r="K30" s="250"/>
      <c r="L30" s="251"/>
      <c r="M30" s="198">
        <f t="shared" si="0"/>
        <v>0</v>
      </c>
      <c r="N30" s="199"/>
      <c r="O30" s="200"/>
      <c r="P30" s="195"/>
      <c r="Q30" s="196"/>
      <c r="R30" s="196"/>
      <c r="S30" s="196"/>
      <c r="T30" s="196"/>
      <c r="U30" s="196"/>
      <c r="V30" s="196"/>
      <c r="W30" s="196"/>
      <c r="X30" s="196"/>
      <c r="Y30" s="196"/>
      <c r="Z30" s="196"/>
      <c r="AA30" s="196"/>
      <c r="AB30" s="196"/>
      <c r="AC30" s="196"/>
      <c r="AD30" s="197"/>
    </row>
    <row r="31" spans="2:38" ht="16" customHeight="1">
      <c r="B31" s="274"/>
      <c r="C31" s="252" t="s">
        <v>20</v>
      </c>
      <c r="D31" s="253"/>
      <c r="E31" s="248" t="s">
        <v>21</v>
      </c>
      <c r="F31" s="248"/>
      <c r="G31" s="254"/>
      <c r="H31" s="255"/>
      <c r="I31" s="256"/>
      <c r="J31" s="254"/>
      <c r="K31" s="255"/>
      <c r="L31" s="256"/>
      <c r="M31" s="198">
        <f t="shared" si="0"/>
        <v>0</v>
      </c>
      <c r="N31" s="199"/>
      <c r="O31" s="200"/>
      <c r="P31" s="195"/>
      <c r="Q31" s="196"/>
      <c r="R31" s="196"/>
      <c r="S31" s="196"/>
      <c r="T31" s="196"/>
      <c r="U31" s="196"/>
      <c r="V31" s="196"/>
      <c r="W31" s="196"/>
      <c r="X31" s="196"/>
      <c r="Y31" s="196"/>
      <c r="Z31" s="196"/>
      <c r="AA31" s="196"/>
      <c r="AB31" s="196"/>
      <c r="AC31" s="196"/>
      <c r="AD31" s="197"/>
    </row>
    <row r="32" spans="2:38" ht="16" customHeight="1">
      <c r="B32" s="274"/>
      <c r="C32" s="246" t="s">
        <v>19</v>
      </c>
      <c r="D32" s="247"/>
      <c r="E32" s="248" t="s">
        <v>467</v>
      </c>
      <c r="F32" s="248"/>
      <c r="G32" s="249"/>
      <c r="H32" s="250"/>
      <c r="I32" s="251"/>
      <c r="J32" s="249"/>
      <c r="K32" s="250"/>
      <c r="L32" s="251"/>
      <c r="M32" s="198">
        <f t="shared" si="0"/>
        <v>0</v>
      </c>
      <c r="N32" s="199"/>
      <c r="O32" s="200"/>
      <c r="P32" s="195"/>
      <c r="Q32" s="196"/>
      <c r="R32" s="196"/>
      <c r="S32" s="196"/>
      <c r="T32" s="196"/>
      <c r="U32" s="196"/>
      <c r="V32" s="196"/>
      <c r="W32" s="196"/>
      <c r="X32" s="196"/>
      <c r="Y32" s="196"/>
      <c r="Z32" s="196"/>
      <c r="AA32" s="196"/>
      <c r="AB32" s="196"/>
      <c r="AC32" s="196"/>
      <c r="AD32" s="197"/>
    </row>
    <row r="33" spans="2:30" ht="26.25" customHeight="1">
      <c r="B33" s="274"/>
      <c r="C33" s="246" t="s">
        <v>23</v>
      </c>
      <c r="D33" s="247"/>
      <c r="E33" s="248" t="s">
        <v>24</v>
      </c>
      <c r="F33" s="248"/>
      <c r="G33" s="249"/>
      <c r="H33" s="250"/>
      <c r="I33" s="251"/>
      <c r="J33" s="249"/>
      <c r="K33" s="250"/>
      <c r="L33" s="251"/>
      <c r="M33" s="198">
        <f t="shared" si="0"/>
        <v>0</v>
      </c>
      <c r="N33" s="199"/>
      <c r="O33" s="200"/>
      <c r="P33" s="195"/>
      <c r="Q33" s="196"/>
      <c r="R33" s="196"/>
      <c r="S33" s="196"/>
      <c r="T33" s="196"/>
      <c r="U33" s="196"/>
      <c r="V33" s="196"/>
      <c r="W33" s="196"/>
      <c r="X33" s="196"/>
      <c r="Y33" s="196"/>
      <c r="Z33" s="196"/>
      <c r="AA33" s="196"/>
      <c r="AB33" s="196"/>
      <c r="AC33" s="196"/>
      <c r="AD33" s="197"/>
    </row>
    <row r="34" spans="2:30" ht="28.5" customHeight="1">
      <c r="B34" s="274"/>
      <c r="C34" s="246" t="s">
        <v>25</v>
      </c>
      <c r="D34" s="247"/>
      <c r="E34" s="248" t="s">
        <v>26</v>
      </c>
      <c r="F34" s="248"/>
      <c r="G34" s="249"/>
      <c r="H34" s="250"/>
      <c r="I34" s="251"/>
      <c r="J34" s="249"/>
      <c r="K34" s="250"/>
      <c r="L34" s="251"/>
      <c r="M34" s="198">
        <f t="shared" si="0"/>
        <v>0</v>
      </c>
      <c r="N34" s="199"/>
      <c r="O34" s="200"/>
      <c r="P34" s="195"/>
      <c r="Q34" s="196"/>
      <c r="R34" s="196"/>
      <c r="S34" s="196"/>
      <c r="T34" s="196"/>
      <c r="U34" s="196"/>
      <c r="V34" s="196"/>
      <c r="W34" s="196"/>
      <c r="X34" s="196"/>
      <c r="Y34" s="196"/>
      <c r="Z34" s="196"/>
      <c r="AA34" s="196"/>
      <c r="AB34" s="196"/>
      <c r="AC34" s="196"/>
      <c r="AD34" s="197"/>
    </row>
    <row r="35" spans="2:30" ht="28.5" customHeight="1">
      <c r="B35" s="236" t="s">
        <v>27</v>
      </c>
      <c r="C35" s="236" t="s">
        <v>28</v>
      </c>
      <c r="D35" s="237" t="s">
        <v>29</v>
      </c>
      <c r="E35" s="237" t="s">
        <v>30</v>
      </c>
      <c r="F35" s="239" t="s">
        <v>31</v>
      </c>
      <c r="G35" s="236" t="s">
        <v>32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row>
    <row r="36" spans="2:30" ht="28.5" customHeight="1">
      <c r="B36" s="236"/>
      <c r="C36" s="236"/>
      <c r="D36" s="238"/>
      <c r="E36" s="238"/>
      <c r="F36" s="240"/>
      <c r="G36" s="87">
        <v>1</v>
      </c>
      <c r="H36" s="87">
        <v>2</v>
      </c>
      <c r="I36" s="87">
        <v>3</v>
      </c>
      <c r="J36" s="87">
        <v>4</v>
      </c>
      <c r="K36" s="87">
        <v>5</v>
      </c>
      <c r="L36" s="87">
        <v>6</v>
      </c>
      <c r="M36" s="87">
        <v>7</v>
      </c>
      <c r="N36" s="87">
        <v>8</v>
      </c>
      <c r="O36" s="87">
        <v>9</v>
      </c>
      <c r="P36" s="87">
        <v>10</v>
      </c>
      <c r="Q36" s="87">
        <v>11</v>
      </c>
      <c r="R36" s="87">
        <v>12</v>
      </c>
      <c r="S36" s="87">
        <v>13</v>
      </c>
      <c r="T36" s="87">
        <v>14</v>
      </c>
      <c r="U36" s="87">
        <v>15</v>
      </c>
      <c r="V36" s="87">
        <v>16</v>
      </c>
      <c r="W36" s="87">
        <v>17</v>
      </c>
      <c r="X36" s="87">
        <v>18</v>
      </c>
      <c r="Y36" s="87">
        <v>19</v>
      </c>
      <c r="Z36" s="87">
        <v>20</v>
      </c>
      <c r="AA36" s="87">
        <v>21</v>
      </c>
      <c r="AB36" s="87">
        <v>22</v>
      </c>
      <c r="AC36" s="87">
        <v>23</v>
      </c>
      <c r="AD36" s="87">
        <v>24</v>
      </c>
    </row>
    <row r="37" spans="2:30" ht="13">
      <c r="B37" s="91" t="s">
        <v>33</v>
      </c>
      <c r="C37" s="244" t="s">
        <v>456</v>
      </c>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5"/>
    </row>
    <row r="38" spans="2:30" ht="37.5">
      <c r="B38" s="128" t="s">
        <v>34</v>
      </c>
      <c r="C38" s="146" t="s">
        <v>457</v>
      </c>
      <c r="D38" s="93"/>
      <c r="E38" s="147" t="s">
        <v>35</v>
      </c>
      <c r="F38" s="94"/>
      <c r="G38" s="90"/>
      <c r="H38" s="90"/>
      <c r="I38" s="90"/>
      <c r="J38" s="90"/>
      <c r="K38" s="90"/>
      <c r="L38" s="90"/>
      <c r="M38" s="90"/>
      <c r="N38" s="90"/>
      <c r="O38" s="90"/>
      <c r="P38" s="90"/>
      <c r="Q38" s="90"/>
      <c r="R38" s="90"/>
      <c r="S38" s="90"/>
      <c r="T38" s="90"/>
      <c r="U38" s="90"/>
      <c r="V38" s="90"/>
      <c r="W38" s="92"/>
      <c r="X38" s="92"/>
      <c r="Y38" s="92"/>
      <c r="Z38" s="92"/>
      <c r="AA38" s="92"/>
      <c r="AB38" s="92"/>
      <c r="AC38" s="92"/>
      <c r="AD38" s="92"/>
    </row>
    <row r="39" spans="2:30" ht="13">
      <c r="B39" s="241" t="s">
        <v>36</v>
      </c>
      <c r="C39" s="151" t="s">
        <v>37</v>
      </c>
      <c r="D39" s="95">
        <f>SUM(D40:D44)</f>
        <v>2600</v>
      </c>
      <c r="E39" s="204"/>
      <c r="F39" s="232" t="s">
        <v>458</v>
      </c>
      <c r="G39" s="232" t="s">
        <v>38</v>
      </c>
      <c r="H39" s="232" t="s">
        <v>38</v>
      </c>
      <c r="I39" s="232" t="s">
        <v>38</v>
      </c>
      <c r="J39" s="232" t="s">
        <v>38</v>
      </c>
      <c r="K39" s="232" t="s">
        <v>38</v>
      </c>
      <c r="L39" s="232" t="s">
        <v>38</v>
      </c>
      <c r="M39" s="232" t="s">
        <v>38</v>
      </c>
      <c r="N39" s="232" t="s">
        <v>38</v>
      </c>
      <c r="O39" s="232" t="s">
        <v>38</v>
      </c>
      <c r="P39" s="232" t="s">
        <v>38</v>
      </c>
      <c r="Q39" s="232" t="s">
        <v>38</v>
      </c>
      <c r="R39" s="207"/>
      <c r="S39" s="207"/>
      <c r="T39" s="207"/>
      <c r="U39" s="207"/>
      <c r="V39" s="207"/>
      <c r="W39" s="207"/>
      <c r="X39" s="207"/>
      <c r="Y39" s="207"/>
      <c r="Z39" s="207"/>
      <c r="AA39" s="207"/>
      <c r="AB39" s="207"/>
      <c r="AC39" s="207"/>
      <c r="AD39" s="207"/>
    </row>
    <row r="40" spans="2:30">
      <c r="B40" s="242"/>
      <c r="C40" s="112" t="s">
        <v>246</v>
      </c>
      <c r="D40" s="99">
        <v>1000</v>
      </c>
      <c r="E40" s="205"/>
      <c r="F40" s="233"/>
      <c r="G40" s="233"/>
      <c r="H40" s="233"/>
      <c r="I40" s="233"/>
      <c r="J40" s="233"/>
      <c r="K40" s="233"/>
      <c r="L40" s="233"/>
      <c r="M40" s="233"/>
      <c r="N40" s="233"/>
      <c r="O40" s="233"/>
      <c r="P40" s="233"/>
      <c r="Q40" s="233"/>
      <c r="R40" s="208"/>
      <c r="S40" s="208"/>
      <c r="T40" s="208"/>
      <c r="U40" s="208"/>
      <c r="V40" s="208"/>
      <c r="W40" s="208"/>
      <c r="X40" s="208"/>
      <c r="Y40" s="208"/>
      <c r="Z40" s="208"/>
      <c r="AA40" s="208"/>
      <c r="AB40" s="208"/>
      <c r="AC40" s="208"/>
      <c r="AD40" s="208"/>
    </row>
    <row r="41" spans="2:30">
      <c r="B41" s="242"/>
      <c r="C41" s="112" t="s">
        <v>287</v>
      </c>
      <c r="D41" s="99">
        <v>1000</v>
      </c>
      <c r="E41" s="205"/>
      <c r="F41" s="233"/>
      <c r="G41" s="233"/>
      <c r="H41" s="233"/>
      <c r="I41" s="233"/>
      <c r="J41" s="233"/>
      <c r="K41" s="233"/>
      <c r="L41" s="233"/>
      <c r="M41" s="233"/>
      <c r="N41" s="233"/>
      <c r="O41" s="233"/>
      <c r="P41" s="233"/>
      <c r="Q41" s="233"/>
      <c r="R41" s="208"/>
      <c r="S41" s="208"/>
      <c r="T41" s="208"/>
      <c r="U41" s="208"/>
      <c r="V41" s="208"/>
      <c r="W41" s="208"/>
      <c r="X41" s="208"/>
      <c r="Y41" s="208"/>
      <c r="Z41" s="208"/>
      <c r="AA41" s="208"/>
      <c r="AB41" s="208"/>
      <c r="AC41" s="208"/>
      <c r="AD41" s="208"/>
    </row>
    <row r="42" spans="2:30">
      <c r="B42" s="242"/>
      <c r="C42" s="112" t="s">
        <v>289</v>
      </c>
      <c r="D42" s="99">
        <v>500</v>
      </c>
      <c r="E42" s="205"/>
      <c r="F42" s="233"/>
      <c r="G42" s="233"/>
      <c r="H42" s="233"/>
      <c r="I42" s="233"/>
      <c r="J42" s="233"/>
      <c r="K42" s="233"/>
      <c r="L42" s="233"/>
      <c r="M42" s="233"/>
      <c r="N42" s="233"/>
      <c r="O42" s="233"/>
      <c r="P42" s="233"/>
      <c r="Q42" s="233"/>
      <c r="R42" s="208"/>
      <c r="S42" s="208"/>
      <c r="T42" s="208"/>
      <c r="U42" s="208"/>
      <c r="V42" s="208"/>
      <c r="W42" s="208"/>
      <c r="X42" s="208"/>
      <c r="Y42" s="208"/>
      <c r="Z42" s="208"/>
      <c r="AA42" s="208"/>
      <c r="AB42" s="208"/>
      <c r="AC42" s="208"/>
      <c r="AD42" s="208"/>
    </row>
    <row r="43" spans="2:30">
      <c r="B43" s="242"/>
      <c r="C43" s="112" t="s">
        <v>295</v>
      </c>
      <c r="D43" s="99">
        <v>100</v>
      </c>
      <c r="E43" s="205"/>
      <c r="F43" s="233"/>
      <c r="G43" s="233"/>
      <c r="H43" s="233"/>
      <c r="I43" s="233"/>
      <c r="J43" s="233"/>
      <c r="K43" s="233"/>
      <c r="L43" s="233"/>
      <c r="M43" s="233"/>
      <c r="N43" s="233"/>
      <c r="O43" s="233"/>
      <c r="P43" s="233"/>
      <c r="Q43" s="233"/>
      <c r="R43" s="208"/>
      <c r="S43" s="208"/>
      <c r="T43" s="208"/>
      <c r="U43" s="208"/>
      <c r="V43" s="208"/>
      <c r="W43" s="208"/>
      <c r="X43" s="208"/>
      <c r="Y43" s="208"/>
      <c r="Z43" s="208"/>
      <c r="AA43" s="208"/>
      <c r="AB43" s="208"/>
      <c r="AC43" s="208"/>
      <c r="AD43" s="208"/>
    </row>
    <row r="44" spans="2:30">
      <c r="B44" s="243"/>
      <c r="C44" s="112"/>
      <c r="D44" s="99"/>
      <c r="E44" s="206"/>
      <c r="F44" s="234"/>
      <c r="G44" s="234"/>
      <c r="H44" s="234"/>
      <c r="I44" s="234"/>
      <c r="J44" s="234"/>
      <c r="K44" s="234"/>
      <c r="L44" s="234"/>
      <c r="M44" s="234"/>
      <c r="N44" s="234"/>
      <c r="O44" s="234"/>
      <c r="P44" s="234"/>
      <c r="Q44" s="234"/>
      <c r="R44" s="209"/>
      <c r="S44" s="209"/>
      <c r="T44" s="209"/>
      <c r="U44" s="209"/>
      <c r="V44" s="209"/>
      <c r="W44" s="209"/>
      <c r="X44" s="209"/>
      <c r="Y44" s="209"/>
      <c r="Z44" s="209"/>
      <c r="AA44" s="209"/>
      <c r="AB44" s="209"/>
      <c r="AC44" s="209"/>
      <c r="AD44" s="209"/>
    </row>
    <row r="45" spans="2:30" ht="25.5" customHeight="1">
      <c r="B45" s="241" t="s">
        <v>39</v>
      </c>
      <c r="C45" s="146" t="s">
        <v>40</v>
      </c>
      <c r="D45" s="95">
        <f>SUM(D46:D49)</f>
        <v>4300</v>
      </c>
      <c r="E45" s="204"/>
      <c r="F45" s="232" t="s">
        <v>459</v>
      </c>
      <c r="G45" s="232" t="s">
        <v>38</v>
      </c>
      <c r="H45" s="232" t="s">
        <v>38</v>
      </c>
      <c r="I45" s="232" t="s">
        <v>38</v>
      </c>
      <c r="J45" s="232" t="s">
        <v>38</v>
      </c>
      <c r="K45" s="232" t="s">
        <v>38</v>
      </c>
      <c r="L45" s="232" t="s">
        <v>38</v>
      </c>
      <c r="M45" s="232" t="s">
        <v>38</v>
      </c>
      <c r="N45" s="232" t="s">
        <v>38</v>
      </c>
      <c r="O45" s="232" t="s">
        <v>38</v>
      </c>
      <c r="P45" s="232" t="s">
        <v>38</v>
      </c>
      <c r="Q45" s="232" t="s">
        <v>38</v>
      </c>
      <c r="R45" s="207" t="s">
        <v>38</v>
      </c>
      <c r="S45" s="207" t="s">
        <v>38</v>
      </c>
      <c r="T45" s="207" t="s">
        <v>38</v>
      </c>
      <c r="U45" s="207" t="s">
        <v>38</v>
      </c>
      <c r="V45" s="207" t="s">
        <v>38</v>
      </c>
      <c r="W45" s="207" t="s">
        <v>38</v>
      </c>
      <c r="X45" s="207" t="s">
        <v>38</v>
      </c>
      <c r="Y45" s="207" t="s">
        <v>38</v>
      </c>
      <c r="Z45" s="207" t="s">
        <v>38</v>
      </c>
      <c r="AA45" s="207" t="s">
        <v>38</v>
      </c>
      <c r="AB45" s="207" t="s">
        <v>38</v>
      </c>
      <c r="AC45" s="207" t="s">
        <v>38</v>
      </c>
      <c r="AD45" s="207" t="s">
        <v>38</v>
      </c>
    </row>
    <row r="46" spans="2:30">
      <c r="B46" s="242"/>
      <c r="C46" s="112" t="s">
        <v>244</v>
      </c>
      <c r="D46" s="99">
        <v>1000</v>
      </c>
      <c r="E46" s="205"/>
      <c r="F46" s="233"/>
      <c r="G46" s="233"/>
      <c r="H46" s="233"/>
      <c r="I46" s="233"/>
      <c r="J46" s="233"/>
      <c r="K46" s="233"/>
      <c r="L46" s="233"/>
      <c r="M46" s="233"/>
      <c r="N46" s="233"/>
      <c r="O46" s="233"/>
      <c r="P46" s="233"/>
      <c r="Q46" s="233"/>
      <c r="R46" s="208"/>
      <c r="S46" s="208"/>
      <c r="T46" s="208"/>
      <c r="U46" s="208"/>
      <c r="V46" s="208"/>
      <c r="W46" s="208"/>
      <c r="X46" s="208"/>
      <c r="Y46" s="208"/>
      <c r="Z46" s="208"/>
      <c r="AA46" s="208"/>
      <c r="AB46" s="208"/>
      <c r="AC46" s="208"/>
      <c r="AD46" s="208"/>
    </row>
    <row r="47" spans="2:30">
      <c r="B47" s="242"/>
      <c r="C47" s="112" t="s">
        <v>258</v>
      </c>
      <c r="D47" s="99">
        <v>3000</v>
      </c>
      <c r="E47" s="205"/>
      <c r="F47" s="233"/>
      <c r="G47" s="233"/>
      <c r="H47" s="233"/>
      <c r="I47" s="233"/>
      <c r="J47" s="233"/>
      <c r="K47" s="233"/>
      <c r="L47" s="233"/>
      <c r="M47" s="233"/>
      <c r="N47" s="233"/>
      <c r="O47" s="233"/>
      <c r="P47" s="233"/>
      <c r="Q47" s="233"/>
      <c r="R47" s="208"/>
      <c r="S47" s="208"/>
      <c r="T47" s="208"/>
      <c r="U47" s="208"/>
      <c r="V47" s="208"/>
      <c r="W47" s="208"/>
      <c r="X47" s="208"/>
      <c r="Y47" s="208"/>
      <c r="Z47" s="208"/>
      <c r="AA47" s="208"/>
      <c r="AB47" s="208"/>
      <c r="AC47" s="208"/>
      <c r="AD47" s="208"/>
    </row>
    <row r="48" spans="2:30">
      <c r="B48" s="242"/>
      <c r="C48" s="112" t="s">
        <v>259</v>
      </c>
      <c r="D48" s="99">
        <v>300</v>
      </c>
      <c r="E48" s="205"/>
      <c r="F48" s="233"/>
      <c r="G48" s="233"/>
      <c r="H48" s="233"/>
      <c r="I48" s="233"/>
      <c r="J48" s="233"/>
      <c r="K48" s="233"/>
      <c r="L48" s="233"/>
      <c r="M48" s="233"/>
      <c r="N48" s="233"/>
      <c r="O48" s="233"/>
      <c r="P48" s="233"/>
      <c r="Q48" s="233"/>
      <c r="R48" s="208"/>
      <c r="S48" s="208"/>
      <c r="T48" s="208"/>
      <c r="U48" s="208"/>
      <c r="V48" s="208"/>
      <c r="W48" s="208"/>
      <c r="X48" s="208"/>
      <c r="Y48" s="208"/>
      <c r="Z48" s="208"/>
      <c r="AA48" s="208"/>
      <c r="AB48" s="208"/>
      <c r="AC48" s="208"/>
      <c r="AD48" s="208"/>
    </row>
    <row r="49" spans="2:30">
      <c r="B49" s="243"/>
      <c r="C49" s="112"/>
      <c r="D49" s="99"/>
      <c r="E49" s="206"/>
      <c r="F49" s="234"/>
      <c r="G49" s="234"/>
      <c r="H49" s="234"/>
      <c r="I49" s="234"/>
      <c r="J49" s="234"/>
      <c r="K49" s="234"/>
      <c r="L49" s="234"/>
      <c r="M49" s="234"/>
      <c r="N49" s="234"/>
      <c r="O49" s="234"/>
      <c r="P49" s="234"/>
      <c r="Q49" s="234"/>
      <c r="R49" s="209"/>
      <c r="S49" s="209"/>
      <c r="T49" s="209"/>
      <c r="U49" s="209"/>
      <c r="V49" s="209"/>
      <c r="W49" s="209"/>
      <c r="X49" s="209"/>
      <c r="Y49" s="209"/>
      <c r="Z49" s="209"/>
      <c r="AA49" s="209"/>
      <c r="AB49" s="209"/>
      <c r="AC49" s="209"/>
      <c r="AD49" s="209"/>
    </row>
    <row r="50" spans="2:30" ht="26">
      <c r="B50" s="241" t="s">
        <v>41</v>
      </c>
      <c r="C50" s="146" t="s">
        <v>42</v>
      </c>
      <c r="D50" s="95">
        <f>SUM(D51:D54)</f>
        <v>2000</v>
      </c>
      <c r="E50" s="204"/>
      <c r="F50" s="232" t="s">
        <v>43</v>
      </c>
      <c r="G50" s="232" t="s">
        <v>38</v>
      </c>
      <c r="H50" s="232" t="s">
        <v>38</v>
      </c>
      <c r="I50" s="232" t="s">
        <v>38</v>
      </c>
      <c r="J50" s="232" t="s">
        <v>38</v>
      </c>
      <c r="K50" s="232" t="s">
        <v>38</v>
      </c>
      <c r="L50" s="232"/>
      <c r="M50" s="232" t="s">
        <v>38</v>
      </c>
      <c r="N50" s="232" t="s">
        <v>38</v>
      </c>
      <c r="O50" s="232" t="s">
        <v>38</v>
      </c>
      <c r="P50" s="232" t="s">
        <v>38</v>
      </c>
      <c r="Q50" s="232" t="s">
        <v>38</v>
      </c>
      <c r="R50" s="207" t="s">
        <v>38</v>
      </c>
      <c r="S50" s="207" t="s">
        <v>38</v>
      </c>
      <c r="T50" s="207" t="s">
        <v>38</v>
      </c>
      <c r="U50" s="207" t="s">
        <v>38</v>
      </c>
      <c r="V50" s="207" t="s">
        <v>38</v>
      </c>
      <c r="W50" s="207" t="s">
        <v>38</v>
      </c>
      <c r="X50" s="207" t="s">
        <v>38</v>
      </c>
      <c r="Y50" s="207" t="s">
        <v>38</v>
      </c>
      <c r="Z50" s="207" t="s">
        <v>38</v>
      </c>
      <c r="AA50" s="207" t="s">
        <v>38</v>
      </c>
      <c r="AB50" s="207" t="s">
        <v>38</v>
      </c>
      <c r="AC50" s="207" t="s">
        <v>38</v>
      </c>
      <c r="AD50" s="207" t="s">
        <v>38</v>
      </c>
    </row>
    <row r="51" spans="2:30">
      <c r="B51" s="242"/>
      <c r="C51" s="98" t="s">
        <v>247</v>
      </c>
      <c r="D51" s="100">
        <v>2000</v>
      </c>
      <c r="E51" s="205"/>
      <c r="F51" s="233"/>
      <c r="G51" s="233"/>
      <c r="H51" s="233"/>
      <c r="I51" s="233"/>
      <c r="J51" s="233"/>
      <c r="K51" s="233"/>
      <c r="L51" s="233"/>
      <c r="M51" s="233"/>
      <c r="N51" s="233"/>
      <c r="O51" s="233"/>
      <c r="P51" s="233"/>
      <c r="Q51" s="233"/>
      <c r="R51" s="208"/>
      <c r="S51" s="208"/>
      <c r="T51" s="208"/>
      <c r="U51" s="208"/>
      <c r="V51" s="208"/>
      <c r="W51" s="208"/>
      <c r="X51" s="208"/>
      <c r="Y51" s="208"/>
      <c r="Z51" s="208"/>
      <c r="AA51" s="208"/>
      <c r="AB51" s="208"/>
      <c r="AC51" s="208"/>
      <c r="AD51" s="208"/>
    </row>
    <row r="52" spans="2:30">
      <c r="B52" s="242"/>
      <c r="C52" s="98"/>
      <c r="D52" s="100"/>
      <c r="E52" s="205"/>
      <c r="F52" s="233"/>
      <c r="G52" s="233"/>
      <c r="H52" s="233"/>
      <c r="I52" s="233"/>
      <c r="J52" s="233"/>
      <c r="K52" s="233"/>
      <c r="L52" s="233"/>
      <c r="M52" s="233"/>
      <c r="N52" s="233"/>
      <c r="O52" s="233"/>
      <c r="P52" s="233"/>
      <c r="Q52" s="233"/>
      <c r="R52" s="208"/>
      <c r="S52" s="208"/>
      <c r="T52" s="208"/>
      <c r="U52" s="208"/>
      <c r="V52" s="208"/>
      <c r="W52" s="208"/>
      <c r="X52" s="208"/>
      <c r="Y52" s="208"/>
      <c r="Z52" s="208"/>
      <c r="AA52" s="208"/>
      <c r="AB52" s="208"/>
      <c r="AC52" s="208"/>
      <c r="AD52" s="208"/>
    </row>
    <row r="53" spans="2:30">
      <c r="B53" s="242"/>
      <c r="C53" s="98"/>
      <c r="D53" s="100"/>
      <c r="E53" s="205"/>
      <c r="F53" s="233"/>
      <c r="G53" s="233"/>
      <c r="H53" s="233"/>
      <c r="I53" s="233"/>
      <c r="J53" s="233"/>
      <c r="K53" s="233"/>
      <c r="L53" s="233"/>
      <c r="M53" s="233"/>
      <c r="N53" s="233"/>
      <c r="O53" s="233"/>
      <c r="P53" s="233"/>
      <c r="Q53" s="233"/>
      <c r="R53" s="208"/>
      <c r="S53" s="208"/>
      <c r="T53" s="208"/>
      <c r="U53" s="208"/>
      <c r="V53" s="208"/>
      <c r="W53" s="208"/>
      <c r="X53" s="208"/>
      <c r="Y53" s="208"/>
      <c r="Z53" s="208"/>
      <c r="AA53" s="208"/>
      <c r="AB53" s="208"/>
      <c r="AC53" s="208"/>
      <c r="AD53" s="208"/>
    </row>
    <row r="54" spans="2:30">
      <c r="B54" s="243"/>
      <c r="C54" s="98"/>
      <c r="D54" s="100"/>
      <c r="E54" s="206"/>
      <c r="F54" s="234"/>
      <c r="G54" s="234"/>
      <c r="H54" s="234"/>
      <c r="I54" s="234"/>
      <c r="J54" s="234"/>
      <c r="K54" s="234"/>
      <c r="L54" s="234"/>
      <c r="M54" s="234"/>
      <c r="N54" s="234"/>
      <c r="O54" s="234"/>
      <c r="P54" s="234"/>
      <c r="Q54" s="234"/>
      <c r="R54" s="209"/>
      <c r="S54" s="209"/>
      <c r="T54" s="209"/>
      <c r="U54" s="209"/>
      <c r="V54" s="209"/>
      <c r="W54" s="209"/>
      <c r="X54" s="209"/>
      <c r="Y54" s="209"/>
      <c r="Z54" s="209"/>
      <c r="AA54" s="209"/>
      <c r="AB54" s="209"/>
      <c r="AC54" s="209"/>
      <c r="AD54" s="209"/>
    </row>
    <row r="55" spans="2:30" ht="13">
      <c r="B55" s="241" t="s">
        <v>351</v>
      </c>
      <c r="C55" s="146" t="s">
        <v>44</v>
      </c>
      <c r="D55" s="95">
        <f>SUM(D56:D60)</f>
        <v>1100</v>
      </c>
      <c r="E55" s="204"/>
      <c r="F55" s="232" t="s">
        <v>460</v>
      </c>
      <c r="G55" s="232" t="s">
        <v>38</v>
      </c>
      <c r="H55" s="232" t="s">
        <v>38</v>
      </c>
      <c r="I55" s="232" t="s">
        <v>38</v>
      </c>
      <c r="J55" s="232" t="s">
        <v>38</v>
      </c>
      <c r="K55" s="232" t="s">
        <v>38</v>
      </c>
      <c r="L55" s="232" t="s">
        <v>38</v>
      </c>
      <c r="M55" s="232" t="s">
        <v>38</v>
      </c>
      <c r="N55" s="232" t="s">
        <v>38</v>
      </c>
      <c r="O55" s="232" t="s">
        <v>38</v>
      </c>
      <c r="P55" s="232" t="s">
        <v>38</v>
      </c>
      <c r="Q55" s="232" t="s">
        <v>38</v>
      </c>
      <c r="R55" s="207" t="s">
        <v>38</v>
      </c>
      <c r="S55" s="207" t="s">
        <v>38</v>
      </c>
      <c r="T55" s="207" t="s">
        <v>38</v>
      </c>
      <c r="U55" s="207" t="s">
        <v>38</v>
      </c>
      <c r="V55" s="207" t="s">
        <v>38</v>
      </c>
      <c r="W55" s="207" t="s">
        <v>38</v>
      </c>
      <c r="X55" s="207" t="s">
        <v>38</v>
      </c>
      <c r="Y55" s="207" t="s">
        <v>38</v>
      </c>
      <c r="Z55" s="207" t="s">
        <v>38</v>
      </c>
      <c r="AA55" s="207" t="s">
        <v>38</v>
      </c>
      <c r="AB55" s="207" t="s">
        <v>38</v>
      </c>
      <c r="AC55" s="207" t="s">
        <v>38</v>
      </c>
      <c r="AD55" s="207" t="s">
        <v>38</v>
      </c>
    </row>
    <row r="56" spans="2:30">
      <c r="B56" s="242"/>
      <c r="C56" s="98" t="s">
        <v>244</v>
      </c>
      <c r="D56" s="100">
        <v>1000</v>
      </c>
      <c r="E56" s="205"/>
      <c r="F56" s="233"/>
      <c r="G56" s="233"/>
      <c r="H56" s="233"/>
      <c r="I56" s="233"/>
      <c r="J56" s="233"/>
      <c r="K56" s="233"/>
      <c r="L56" s="233"/>
      <c r="M56" s="233"/>
      <c r="N56" s="233"/>
      <c r="O56" s="233"/>
      <c r="P56" s="233"/>
      <c r="Q56" s="233"/>
      <c r="R56" s="208"/>
      <c r="S56" s="208"/>
      <c r="T56" s="208"/>
      <c r="U56" s="208"/>
      <c r="V56" s="208"/>
      <c r="W56" s="208"/>
      <c r="X56" s="208"/>
      <c r="Y56" s="208"/>
      <c r="Z56" s="208"/>
      <c r="AA56" s="208"/>
      <c r="AB56" s="208"/>
      <c r="AC56" s="208"/>
      <c r="AD56" s="208"/>
    </row>
    <row r="57" spans="2:30">
      <c r="B57" s="242"/>
      <c r="C57" s="98" t="s">
        <v>289</v>
      </c>
      <c r="D57" s="100">
        <v>100</v>
      </c>
      <c r="E57" s="205"/>
      <c r="F57" s="233"/>
      <c r="G57" s="233"/>
      <c r="H57" s="233"/>
      <c r="I57" s="233"/>
      <c r="J57" s="233"/>
      <c r="K57" s="233"/>
      <c r="L57" s="233"/>
      <c r="M57" s="233"/>
      <c r="N57" s="233"/>
      <c r="O57" s="233"/>
      <c r="P57" s="233"/>
      <c r="Q57" s="233"/>
      <c r="R57" s="208"/>
      <c r="S57" s="208"/>
      <c r="T57" s="208"/>
      <c r="U57" s="208"/>
      <c r="V57" s="208"/>
      <c r="W57" s="208"/>
      <c r="X57" s="208"/>
      <c r="Y57" s="208"/>
      <c r="Z57" s="208"/>
      <c r="AA57" s="208"/>
      <c r="AB57" s="208"/>
      <c r="AC57" s="208"/>
      <c r="AD57" s="208"/>
    </row>
    <row r="58" spans="2:30">
      <c r="B58" s="242"/>
      <c r="C58" s="98"/>
      <c r="D58" s="100"/>
      <c r="E58" s="205"/>
      <c r="F58" s="233"/>
      <c r="G58" s="233"/>
      <c r="H58" s="233"/>
      <c r="I58" s="233"/>
      <c r="J58" s="233"/>
      <c r="K58" s="233"/>
      <c r="L58" s="233"/>
      <c r="M58" s="233"/>
      <c r="N58" s="233"/>
      <c r="O58" s="233"/>
      <c r="P58" s="233"/>
      <c r="Q58" s="233"/>
      <c r="R58" s="208"/>
      <c r="S58" s="208"/>
      <c r="T58" s="208"/>
      <c r="U58" s="208"/>
      <c r="V58" s="208"/>
      <c r="W58" s="208"/>
      <c r="X58" s="208"/>
      <c r="Y58" s="208"/>
      <c r="Z58" s="208"/>
      <c r="AA58" s="208"/>
      <c r="AB58" s="208"/>
      <c r="AC58" s="208"/>
      <c r="AD58" s="208"/>
    </row>
    <row r="59" spans="2:30">
      <c r="B59" s="242"/>
      <c r="C59" s="98"/>
      <c r="D59" s="100"/>
      <c r="E59" s="205"/>
      <c r="F59" s="233"/>
      <c r="G59" s="233"/>
      <c r="H59" s="233"/>
      <c r="I59" s="233"/>
      <c r="J59" s="233"/>
      <c r="K59" s="233"/>
      <c r="L59" s="233"/>
      <c r="M59" s="233"/>
      <c r="N59" s="233"/>
      <c r="O59" s="233"/>
      <c r="P59" s="233"/>
      <c r="Q59" s="233"/>
      <c r="R59" s="208"/>
      <c r="S59" s="208"/>
      <c r="T59" s="208"/>
      <c r="U59" s="208"/>
      <c r="V59" s="208"/>
      <c r="W59" s="208"/>
      <c r="X59" s="208"/>
      <c r="Y59" s="208"/>
      <c r="Z59" s="208"/>
      <c r="AA59" s="208"/>
      <c r="AB59" s="208"/>
      <c r="AC59" s="208"/>
      <c r="AD59" s="208"/>
    </row>
    <row r="60" spans="2:30">
      <c r="B60" s="243"/>
      <c r="C60" s="98"/>
      <c r="D60" s="100"/>
      <c r="E60" s="206"/>
      <c r="F60" s="234"/>
      <c r="G60" s="234"/>
      <c r="H60" s="234"/>
      <c r="I60" s="234"/>
      <c r="J60" s="234"/>
      <c r="K60" s="234"/>
      <c r="L60" s="234"/>
      <c r="M60" s="234"/>
      <c r="N60" s="234"/>
      <c r="O60" s="234"/>
      <c r="P60" s="234"/>
      <c r="Q60" s="234"/>
      <c r="R60" s="209"/>
      <c r="S60" s="209"/>
      <c r="T60" s="209"/>
      <c r="U60" s="209"/>
      <c r="V60" s="209"/>
      <c r="W60" s="209"/>
      <c r="X60" s="209"/>
      <c r="Y60" s="209"/>
      <c r="Z60" s="209"/>
      <c r="AA60" s="209"/>
      <c r="AB60" s="209"/>
      <c r="AC60" s="209"/>
      <c r="AD60" s="209"/>
    </row>
    <row r="61" spans="2:30" ht="13">
      <c r="B61" s="241" t="s">
        <v>352</v>
      </c>
      <c r="C61" s="152" t="s">
        <v>461</v>
      </c>
      <c r="D61" s="95">
        <f>SUM(D62:D65)</f>
        <v>0</v>
      </c>
      <c r="E61" s="204"/>
      <c r="F61" s="232"/>
      <c r="G61" s="232"/>
      <c r="H61" s="232"/>
      <c r="I61" s="232"/>
      <c r="J61" s="232"/>
      <c r="K61" s="232"/>
      <c r="L61" s="232"/>
      <c r="M61" s="232"/>
      <c r="N61" s="232"/>
      <c r="O61" s="232"/>
      <c r="P61" s="232"/>
      <c r="Q61" s="232"/>
      <c r="R61" s="207"/>
      <c r="S61" s="207"/>
      <c r="T61" s="207"/>
      <c r="U61" s="207"/>
      <c r="V61" s="207"/>
      <c r="W61" s="207"/>
      <c r="X61" s="207"/>
      <c r="Y61" s="207"/>
      <c r="Z61" s="207"/>
      <c r="AA61" s="207"/>
      <c r="AB61" s="207"/>
      <c r="AC61" s="207"/>
      <c r="AD61" s="207"/>
    </row>
    <row r="62" spans="2:30" s="154" customFormat="1">
      <c r="B62" s="242"/>
      <c r="C62" s="112"/>
      <c r="D62" s="99"/>
      <c r="E62" s="205"/>
      <c r="F62" s="233"/>
      <c r="G62" s="233"/>
      <c r="H62" s="233"/>
      <c r="I62" s="233"/>
      <c r="J62" s="233"/>
      <c r="K62" s="233"/>
      <c r="L62" s="233"/>
      <c r="M62" s="233"/>
      <c r="N62" s="233"/>
      <c r="O62" s="233"/>
      <c r="P62" s="233"/>
      <c r="Q62" s="233"/>
      <c r="R62" s="208"/>
      <c r="S62" s="208"/>
      <c r="T62" s="208"/>
      <c r="U62" s="208"/>
      <c r="V62" s="208"/>
      <c r="W62" s="208"/>
      <c r="X62" s="208"/>
      <c r="Y62" s="208"/>
      <c r="Z62" s="208"/>
      <c r="AA62" s="208"/>
      <c r="AB62" s="208"/>
      <c r="AC62" s="208"/>
      <c r="AD62" s="208"/>
    </row>
    <row r="63" spans="2:30" s="154" customFormat="1">
      <c r="B63" s="242"/>
      <c r="C63" s="112"/>
      <c r="D63" s="99"/>
      <c r="E63" s="205"/>
      <c r="F63" s="233"/>
      <c r="G63" s="233"/>
      <c r="H63" s="233"/>
      <c r="I63" s="233"/>
      <c r="J63" s="233"/>
      <c r="K63" s="233"/>
      <c r="L63" s="233"/>
      <c r="M63" s="233"/>
      <c r="N63" s="233"/>
      <c r="O63" s="233"/>
      <c r="P63" s="233"/>
      <c r="Q63" s="233"/>
      <c r="R63" s="208"/>
      <c r="S63" s="208"/>
      <c r="T63" s="208"/>
      <c r="U63" s="208"/>
      <c r="V63" s="208"/>
      <c r="W63" s="208"/>
      <c r="X63" s="208"/>
      <c r="Y63" s="208"/>
      <c r="Z63" s="208"/>
      <c r="AA63" s="208"/>
      <c r="AB63" s="208"/>
      <c r="AC63" s="208"/>
      <c r="AD63" s="208"/>
    </row>
    <row r="64" spans="2:30" s="154" customFormat="1">
      <c r="B64" s="242"/>
      <c r="C64" s="112"/>
      <c r="D64" s="99"/>
      <c r="E64" s="205"/>
      <c r="F64" s="233"/>
      <c r="G64" s="233"/>
      <c r="H64" s="233"/>
      <c r="I64" s="233"/>
      <c r="J64" s="233"/>
      <c r="K64" s="233"/>
      <c r="L64" s="233"/>
      <c r="M64" s="233"/>
      <c r="N64" s="233"/>
      <c r="O64" s="233"/>
      <c r="P64" s="233"/>
      <c r="Q64" s="233"/>
      <c r="R64" s="208"/>
      <c r="S64" s="208"/>
      <c r="T64" s="208"/>
      <c r="U64" s="208"/>
      <c r="V64" s="208"/>
      <c r="W64" s="208"/>
      <c r="X64" s="208"/>
      <c r="Y64" s="208"/>
      <c r="Z64" s="208"/>
      <c r="AA64" s="208"/>
      <c r="AB64" s="208"/>
      <c r="AC64" s="208"/>
      <c r="AD64" s="208"/>
    </row>
    <row r="65" spans="2:30" s="154" customFormat="1">
      <c r="B65" s="243"/>
      <c r="C65" s="112"/>
      <c r="D65" s="99"/>
      <c r="E65" s="206"/>
      <c r="F65" s="234"/>
      <c r="G65" s="234"/>
      <c r="H65" s="234"/>
      <c r="I65" s="234"/>
      <c r="J65" s="234"/>
      <c r="K65" s="234"/>
      <c r="L65" s="234"/>
      <c r="M65" s="234"/>
      <c r="N65" s="234"/>
      <c r="O65" s="234"/>
      <c r="P65" s="234"/>
      <c r="Q65" s="234"/>
      <c r="R65" s="209"/>
      <c r="S65" s="209"/>
      <c r="T65" s="209"/>
      <c r="U65" s="209"/>
      <c r="V65" s="209"/>
      <c r="W65" s="209"/>
      <c r="X65" s="209"/>
      <c r="Y65" s="209"/>
      <c r="Z65" s="209"/>
      <c r="AA65" s="209"/>
      <c r="AB65" s="209"/>
      <c r="AC65" s="209"/>
      <c r="AD65" s="209"/>
    </row>
    <row r="66" spans="2:30" s="154" customFormat="1" ht="25.5" customHeight="1">
      <c r="B66" s="201" t="s">
        <v>353</v>
      </c>
      <c r="C66" s="155"/>
      <c r="D66" s="95">
        <f>SUM(D67:D70)</f>
        <v>0</v>
      </c>
      <c r="E66" s="204"/>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row>
    <row r="67" spans="2:30" s="154" customFormat="1">
      <c r="B67" s="202"/>
      <c r="C67" s="112"/>
      <c r="D67" s="99"/>
      <c r="E67" s="205"/>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row>
    <row r="68" spans="2:30" s="154" customFormat="1">
      <c r="B68" s="202"/>
      <c r="C68" s="112"/>
      <c r="D68" s="99"/>
      <c r="E68" s="205"/>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row>
    <row r="69" spans="2:30" s="154" customFormat="1">
      <c r="B69" s="202"/>
      <c r="C69" s="112"/>
      <c r="D69" s="99"/>
      <c r="E69" s="205"/>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row>
    <row r="70" spans="2:30" s="154" customFormat="1">
      <c r="B70" s="203"/>
      <c r="C70" s="112"/>
      <c r="D70" s="99"/>
      <c r="E70" s="206"/>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row>
    <row r="71" spans="2:30" s="154" customFormat="1" ht="13">
      <c r="B71" s="156" t="s">
        <v>45</v>
      </c>
      <c r="C71" s="157"/>
      <c r="D71" s="93"/>
      <c r="E71" s="111"/>
      <c r="F71" s="158"/>
      <c r="G71" s="90"/>
      <c r="H71" s="90"/>
      <c r="I71" s="90"/>
      <c r="J71" s="90"/>
      <c r="K71" s="90"/>
      <c r="L71" s="90"/>
      <c r="M71" s="90"/>
      <c r="N71" s="90"/>
      <c r="O71" s="90"/>
      <c r="P71" s="90"/>
      <c r="Q71" s="90"/>
      <c r="R71" s="90"/>
      <c r="S71" s="90"/>
      <c r="T71" s="90"/>
      <c r="U71" s="90"/>
      <c r="V71" s="90"/>
      <c r="W71" s="92"/>
      <c r="X71" s="92"/>
      <c r="Y71" s="92"/>
      <c r="Z71" s="92"/>
      <c r="AA71" s="92"/>
      <c r="AB71" s="92"/>
      <c r="AC71" s="92"/>
      <c r="AD71" s="92"/>
    </row>
    <row r="72" spans="2:30" s="154" customFormat="1" ht="13">
      <c r="B72" s="201" t="s">
        <v>46</v>
      </c>
      <c r="C72" s="153"/>
      <c r="D72" s="95">
        <f>SUM(D73:D76)</f>
        <v>0</v>
      </c>
      <c r="E72" s="204"/>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row>
    <row r="73" spans="2:30" s="154" customFormat="1">
      <c r="B73" s="202"/>
      <c r="C73" s="112"/>
      <c r="D73" s="99"/>
      <c r="E73" s="205"/>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row>
    <row r="74" spans="2:30" s="154" customFormat="1">
      <c r="B74" s="202"/>
      <c r="C74" s="112"/>
      <c r="D74" s="99"/>
      <c r="E74" s="205"/>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row>
    <row r="75" spans="2:30" s="154" customFormat="1">
      <c r="B75" s="202"/>
      <c r="C75" s="112"/>
      <c r="D75" s="99"/>
      <c r="E75" s="205"/>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row>
    <row r="76" spans="2:30" s="154" customFormat="1">
      <c r="B76" s="203"/>
      <c r="C76" s="112"/>
      <c r="D76" s="99"/>
      <c r="E76" s="206"/>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row>
    <row r="77" spans="2:30" s="154" customFormat="1" ht="13">
      <c r="B77" s="201" t="s">
        <v>47</v>
      </c>
      <c r="C77" s="153"/>
      <c r="D77" s="95">
        <f>SUM(D78:D81)</f>
        <v>0</v>
      </c>
      <c r="E77" s="204"/>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row>
    <row r="78" spans="2:30" s="154" customFormat="1">
      <c r="B78" s="202"/>
      <c r="C78" s="112"/>
      <c r="D78" s="99"/>
      <c r="E78" s="205"/>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row>
    <row r="79" spans="2:30" s="154" customFormat="1">
      <c r="B79" s="202"/>
      <c r="C79" s="112"/>
      <c r="D79" s="99"/>
      <c r="E79" s="205"/>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row>
    <row r="80" spans="2:30" s="154" customFormat="1">
      <c r="B80" s="202"/>
      <c r="C80" s="112"/>
      <c r="D80" s="99"/>
      <c r="E80" s="205"/>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row>
    <row r="81" spans="2:30" s="154" customFormat="1">
      <c r="B81" s="203"/>
      <c r="C81" s="112"/>
      <c r="D81" s="99"/>
      <c r="E81" s="206"/>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row>
    <row r="82" spans="2:30" s="154" customFormat="1" ht="13">
      <c r="B82" s="201" t="s">
        <v>48</v>
      </c>
      <c r="C82" s="159"/>
      <c r="D82" s="95">
        <f>SUM(D83:D86)</f>
        <v>0</v>
      </c>
      <c r="E82" s="204"/>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row>
    <row r="83" spans="2:30" s="154" customFormat="1">
      <c r="B83" s="202"/>
      <c r="C83" s="112"/>
      <c r="D83" s="101"/>
      <c r="E83" s="205"/>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row>
    <row r="84" spans="2:30" s="154" customFormat="1">
      <c r="B84" s="202"/>
      <c r="C84" s="112"/>
      <c r="D84" s="101"/>
      <c r="E84" s="205"/>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row>
    <row r="85" spans="2:30" s="154" customFormat="1">
      <c r="B85" s="202"/>
      <c r="C85" s="112"/>
      <c r="D85" s="101"/>
      <c r="E85" s="205"/>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row>
    <row r="86" spans="2:30" s="154" customFormat="1">
      <c r="B86" s="203"/>
      <c r="C86" s="112"/>
      <c r="D86" s="101"/>
      <c r="E86" s="206"/>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row>
    <row r="87" spans="2:30" s="154" customFormat="1" ht="17.25" customHeight="1">
      <c r="B87" s="201" t="s">
        <v>49</v>
      </c>
      <c r="C87" s="153"/>
      <c r="D87" s="95">
        <f>SUM(D88:D91)</f>
        <v>0</v>
      </c>
      <c r="E87" s="204"/>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row>
    <row r="88" spans="2:30" s="154" customFormat="1">
      <c r="B88" s="202"/>
      <c r="C88" s="112"/>
      <c r="D88" s="99"/>
      <c r="E88" s="205"/>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row>
    <row r="89" spans="2:30" s="154" customFormat="1">
      <c r="B89" s="202"/>
      <c r="C89" s="112"/>
      <c r="D89" s="99"/>
      <c r="E89" s="205"/>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row>
    <row r="90" spans="2:30" s="154" customFormat="1">
      <c r="B90" s="202"/>
      <c r="C90" s="112"/>
      <c r="D90" s="99"/>
      <c r="E90" s="205"/>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row>
    <row r="91" spans="2:30" s="154" customFormat="1">
      <c r="B91" s="203"/>
      <c r="C91" s="112"/>
      <c r="D91" s="99"/>
      <c r="E91" s="206"/>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row>
    <row r="92" spans="2:30" s="154" customFormat="1" ht="25.5" customHeight="1">
      <c r="B92" s="201" t="s">
        <v>50</v>
      </c>
      <c r="C92" s="157"/>
      <c r="D92" s="95">
        <f>SUM(D93:D96)</f>
        <v>0</v>
      </c>
      <c r="E92" s="204"/>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row>
    <row r="93" spans="2:30" s="154" customFormat="1">
      <c r="B93" s="202"/>
      <c r="C93" s="112"/>
      <c r="D93" s="99"/>
      <c r="E93" s="205"/>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row>
    <row r="94" spans="2:30" s="154" customFormat="1">
      <c r="B94" s="202"/>
      <c r="C94" s="112"/>
      <c r="D94" s="99"/>
      <c r="E94" s="205"/>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row>
    <row r="95" spans="2:30" s="154" customFormat="1">
      <c r="B95" s="202"/>
      <c r="C95" s="112"/>
      <c r="D95" s="99"/>
      <c r="E95" s="205"/>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row>
    <row r="96" spans="2:30" s="154" customFormat="1">
      <c r="B96" s="203"/>
      <c r="C96" s="112"/>
      <c r="D96" s="99"/>
      <c r="E96" s="206"/>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row>
    <row r="97" spans="2:30" s="154" customFormat="1" ht="13">
      <c r="B97" s="201" t="s">
        <v>51</v>
      </c>
      <c r="C97" s="157"/>
      <c r="D97" s="95">
        <f>SUM(D98:D101)</f>
        <v>0</v>
      </c>
      <c r="E97" s="204"/>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row>
    <row r="98" spans="2:30" s="154" customFormat="1">
      <c r="B98" s="202"/>
      <c r="C98" s="112"/>
      <c r="D98" s="99"/>
      <c r="E98" s="205"/>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row>
    <row r="99" spans="2:30" s="154" customFormat="1">
      <c r="B99" s="202"/>
      <c r="C99" s="112"/>
      <c r="D99" s="99"/>
      <c r="E99" s="205"/>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row>
    <row r="100" spans="2:30" s="154" customFormat="1">
      <c r="B100" s="202"/>
      <c r="C100" s="112"/>
      <c r="D100" s="99"/>
      <c r="E100" s="205"/>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row>
    <row r="101" spans="2:30" s="154" customFormat="1">
      <c r="B101" s="203"/>
      <c r="C101" s="112"/>
      <c r="D101" s="99"/>
      <c r="E101" s="206"/>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row>
    <row r="102" spans="2:30" s="154" customFormat="1" ht="13">
      <c r="B102" s="160" t="s">
        <v>52</v>
      </c>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1"/>
    </row>
    <row r="103" spans="2:30" s="154" customFormat="1" ht="13">
      <c r="B103" s="111" t="s">
        <v>53</v>
      </c>
      <c r="C103" s="161"/>
      <c r="D103" s="93"/>
      <c r="E103" s="111"/>
      <c r="F103" s="158"/>
      <c r="G103" s="90"/>
      <c r="H103" s="90"/>
      <c r="I103" s="90"/>
      <c r="J103" s="90"/>
      <c r="K103" s="90"/>
      <c r="L103" s="90"/>
      <c r="M103" s="90"/>
      <c r="N103" s="90"/>
      <c r="O103" s="90"/>
      <c r="P103" s="90"/>
      <c r="Q103" s="90"/>
      <c r="R103" s="90"/>
      <c r="S103" s="90"/>
      <c r="T103" s="90"/>
      <c r="U103" s="90"/>
      <c r="V103" s="90"/>
      <c r="W103" s="92"/>
      <c r="X103" s="92"/>
      <c r="Y103" s="92"/>
      <c r="Z103" s="92"/>
      <c r="AA103" s="92"/>
      <c r="AB103" s="92"/>
      <c r="AC103" s="92"/>
      <c r="AD103" s="92"/>
    </row>
    <row r="104" spans="2:30" s="154" customFormat="1" ht="13">
      <c r="B104" s="207" t="s">
        <v>54</v>
      </c>
      <c r="C104" s="159"/>
      <c r="D104" s="95">
        <f>SUM(D105:D108)</f>
        <v>0</v>
      </c>
      <c r="E104" s="204"/>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row>
    <row r="105" spans="2:30" s="154" customFormat="1">
      <c r="B105" s="208"/>
      <c r="C105" s="112"/>
      <c r="D105" s="99"/>
      <c r="E105" s="205"/>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row>
    <row r="106" spans="2:30" s="154" customFormat="1">
      <c r="B106" s="208"/>
      <c r="C106" s="112"/>
      <c r="D106" s="99"/>
      <c r="E106" s="205"/>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row>
    <row r="107" spans="2:30" s="154" customFormat="1">
      <c r="B107" s="208"/>
      <c r="C107" s="112"/>
      <c r="D107" s="99"/>
      <c r="E107" s="205"/>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row>
    <row r="108" spans="2:30" s="154" customFormat="1">
      <c r="B108" s="209"/>
      <c r="C108" s="112"/>
      <c r="D108" s="99"/>
      <c r="E108" s="206"/>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row>
    <row r="109" spans="2:30" s="154" customFormat="1" ht="25.5" customHeight="1">
      <c r="B109" s="207" t="s">
        <v>55</v>
      </c>
      <c r="C109" s="162"/>
      <c r="D109" s="95">
        <f>SUM(D110:D113)</f>
        <v>0</v>
      </c>
      <c r="E109" s="204"/>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row>
    <row r="110" spans="2:30" s="154" customFormat="1">
      <c r="B110" s="208"/>
      <c r="C110" s="112"/>
      <c r="D110" s="99"/>
      <c r="E110" s="205"/>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row>
    <row r="111" spans="2:30" s="154" customFormat="1">
      <c r="B111" s="208"/>
      <c r="C111" s="112"/>
      <c r="D111" s="99"/>
      <c r="E111" s="205"/>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row>
    <row r="112" spans="2:30" s="154" customFormat="1">
      <c r="B112" s="208"/>
      <c r="C112" s="112"/>
      <c r="D112" s="99"/>
      <c r="E112" s="205"/>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row>
    <row r="113" spans="2:30" s="154" customFormat="1">
      <c r="B113" s="209"/>
      <c r="C113" s="112"/>
      <c r="D113" s="99"/>
      <c r="E113" s="206"/>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row>
    <row r="114" spans="2:30" s="154" customFormat="1" ht="13">
      <c r="B114" s="207" t="s">
        <v>56</v>
      </c>
      <c r="C114" s="153"/>
      <c r="D114" s="95">
        <f>SUM(D115:D118)</f>
        <v>0</v>
      </c>
      <c r="E114" s="204"/>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row>
    <row r="115" spans="2:30" s="154" customFormat="1">
      <c r="B115" s="208"/>
      <c r="C115" s="112"/>
      <c r="D115" s="99"/>
      <c r="E115" s="205"/>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row>
    <row r="116" spans="2:30" s="154" customFormat="1">
      <c r="B116" s="208"/>
      <c r="C116" s="112"/>
      <c r="D116" s="99"/>
      <c r="E116" s="205"/>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row>
    <row r="117" spans="2:30" s="154" customFormat="1">
      <c r="B117" s="208"/>
      <c r="C117" s="112"/>
      <c r="D117" s="99"/>
      <c r="E117" s="205"/>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row>
    <row r="118" spans="2:30" s="154" customFormat="1">
      <c r="B118" s="209"/>
      <c r="C118" s="112"/>
      <c r="D118" s="99"/>
      <c r="E118" s="206"/>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row>
    <row r="119" spans="2:30" s="154" customFormat="1" ht="38.25" customHeight="1">
      <c r="B119" s="207" t="s">
        <v>233</v>
      </c>
      <c r="C119" s="153"/>
      <c r="D119" s="95">
        <f>SUM(D120:D123)</f>
        <v>0</v>
      </c>
      <c r="E119" s="204"/>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row>
    <row r="120" spans="2:30" s="154" customFormat="1">
      <c r="B120" s="208"/>
      <c r="C120" s="112"/>
      <c r="D120" s="101"/>
      <c r="E120" s="205"/>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row>
    <row r="121" spans="2:30" s="154" customFormat="1">
      <c r="B121" s="208"/>
      <c r="C121" s="112"/>
      <c r="D121" s="101"/>
      <c r="E121" s="205"/>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row>
    <row r="122" spans="2:30" s="154" customFormat="1">
      <c r="B122" s="208"/>
      <c r="C122" s="112"/>
      <c r="D122" s="101"/>
      <c r="E122" s="205"/>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row>
    <row r="123" spans="2:30" s="154" customFormat="1">
      <c r="B123" s="209"/>
      <c r="C123" s="112"/>
      <c r="D123" s="101"/>
      <c r="E123" s="206"/>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row>
    <row r="124" spans="2:30" s="154" customFormat="1" ht="13">
      <c r="B124" s="207" t="s">
        <v>234</v>
      </c>
      <c r="C124" s="159"/>
      <c r="D124" s="95">
        <f>SUM(D125:D128)</f>
        <v>0</v>
      </c>
      <c r="E124" s="204"/>
      <c r="F124" s="207"/>
      <c r="G124" s="207"/>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row>
    <row r="125" spans="2:30" s="154" customFormat="1">
      <c r="B125" s="208"/>
      <c r="C125" s="112"/>
      <c r="D125" s="99"/>
      <c r="E125" s="205"/>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row>
    <row r="126" spans="2:30" s="154" customFormat="1">
      <c r="B126" s="208"/>
      <c r="C126" s="112"/>
      <c r="D126" s="99"/>
      <c r="E126" s="205"/>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row>
    <row r="127" spans="2:30" s="154" customFormat="1">
      <c r="B127" s="208"/>
      <c r="C127" s="112"/>
      <c r="D127" s="99"/>
      <c r="E127" s="205"/>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row>
    <row r="128" spans="2:30" s="154" customFormat="1">
      <c r="B128" s="209"/>
      <c r="C128" s="112"/>
      <c r="D128" s="99"/>
      <c r="E128" s="206"/>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row>
    <row r="129" spans="2:30" s="154" customFormat="1" ht="13">
      <c r="B129" s="207" t="s">
        <v>235</v>
      </c>
      <c r="C129" s="153"/>
      <c r="D129" s="95">
        <f>SUM(D130:D133)</f>
        <v>0</v>
      </c>
      <c r="E129" s="204"/>
      <c r="F129" s="207"/>
      <c r="G129" s="207"/>
      <c r="H129" s="207"/>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row>
    <row r="130" spans="2:30" s="154" customFormat="1">
      <c r="B130" s="208"/>
      <c r="C130" s="112"/>
      <c r="D130" s="99"/>
      <c r="E130" s="205"/>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row>
    <row r="131" spans="2:30" s="154" customFormat="1">
      <c r="B131" s="208"/>
      <c r="C131" s="112"/>
      <c r="D131" s="99"/>
      <c r="E131" s="205"/>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row>
    <row r="132" spans="2:30" s="154" customFormat="1">
      <c r="B132" s="208"/>
      <c r="C132" s="112"/>
      <c r="D132" s="99"/>
      <c r="E132" s="205"/>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row>
    <row r="133" spans="2:30" s="154" customFormat="1">
      <c r="B133" s="209"/>
      <c r="C133" s="112"/>
      <c r="D133" s="99"/>
      <c r="E133" s="206"/>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row>
    <row r="134" spans="2:30" s="154" customFormat="1" ht="13">
      <c r="B134" s="207" t="s">
        <v>236</v>
      </c>
      <c r="C134" s="153"/>
      <c r="D134" s="95">
        <f>SUM(D135:D138)</f>
        <v>0</v>
      </c>
      <c r="E134" s="204"/>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row>
    <row r="135" spans="2:30" s="154" customFormat="1">
      <c r="B135" s="208"/>
      <c r="C135" s="112"/>
      <c r="D135" s="99"/>
      <c r="E135" s="205"/>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row>
    <row r="136" spans="2:30" s="154" customFormat="1">
      <c r="B136" s="208"/>
      <c r="C136" s="112"/>
      <c r="D136" s="99"/>
      <c r="E136" s="205"/>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row>
    <row r="137" spans="2:30" s="154" customFormat="1">
      <c r="B137" s="208"/>
      <c r="C137" s="112"/>
      <c r="D137" s="99"/>
      <c r="E137" s="205"/>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08"/>
      <c r="AC137" s="208"/>
      <c r="AD137" s="208"/>
    </row>
    <row r="138" spans="2:30" s="154" customFormat="1">
      <c r="B138" s="209"/>
      <c r="C138" s="112"/>
      <c r="D138" s="99"/>
      <c r="E138" s="206"/>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209"/>
      <c r="AC138" s="209"/>
      <c r="AD138" s="209"/>
    </row>
    <row r="139" spans="2:30" s="154" customFormat="1" ht="13">
      <c r="B139" s="163" t="s">
        <v>57</v>
      </c>
      <c r="C139" s="157"/>
      <c r="D139" s="93"/>
      <c r="E139" s="111"/>
      <c r="F139" s="158"/>
      <c r="G139" s="90"/>
      <c r="H139" s="90"/>
      <c r="I139" s="90"/>
      <c r="J139" s="90"/>
      <c r="K139" s="90"/>
      <c r="L139" s="90"/>
      <c r="M139" s="90"/>
      <c r="N139" s="90"/>
      <c r="O139" s="90"/>
      <c r="P139" s="90"/>
      <c r="Q139" s="90"/>
      <c r="R139" s="90"/>
      <c r="S139" s="90"/>
      <c r="T139" s="90"/>
      <c r="U139" s="90"/>
      <c r="V139" s="90"/>
      <c r="W139" s="92"/>
      <c r="X139" s="92"/>
      <c r="Y139" s="92"/>
      <c r="Z139" s="92"/>
      <c r="AA139" s="92"/>
      <c r="AB139" s="92"/>
      <c r="AC139" s="92"/>
      <c r="AD139" s="92"/>
    </row>
    <row r="140" spans="2:30" s="154" customFormat="1" ht="13">
      <c r="B140" s="207" t="s">
        <v>58</v>
      </c>
      <c r="C140" s="153"/>
      <c r="D140" s="95">
        <f>SUM(D141:D144)</f>
        <v>0</v>
      </c>
      <c r="E140" s="204"/>
      <c r="F140" s="207"/>
      <c r="G140" s="207"/>
      <c r="H140" s="207"/>
      <c r="I140" s="207"/>
      <c r="J140" s="207"/>
      <c r="K140" s="207"/>
      <c r="L140" s="207"/>
      <c r="M140" s="207"/>
      <c r="N140" s="207"/>
      <c r="O140" s="207"/>
      <c r="P140" s="207"/>
      <c r="Q140" s="207"/>
      <c r="R140" s="207"/>
      <c r="S140" s="207"/>
      <c r="T140" s="207"/>
      <c r="U140" s="207"/>
      <c r="V140" s="207"/>
      <c r="W140" s="207"/>
      <c r="X140" s="207"/>
      <c r="Y140" s="207"/>
      <c r="Z140" s="207"/>
      <c r="AA140" s="207"/>
      <c r="AB140" s="207"/>
      <c r="AC140" s="207"/>
      <c r="AD140" s="207"/>
    </row>
    <row r="141" spans="2:30" s="154" customFormat="1">
      <c r="B141" s="208"/>
      <c r="C141" s="112"/>
      <c r="D141" s="99"/>
      <c r="E141" s="205"/>
      <c r="F141" s="208"/>
      <c r="G141" s="208"/>
      <c r="H141" s="208"/>
      <c r="I141" s="208"/>
      <c r="J141" s="208"/>
      <c r="K141" s="208"/>
      <c r="L141" s="208"/>
      <c r="M141" s="208"/>
      <c r="N141" s="208"/>
      <c r="O141" s="208"/>
      <c r="P141" s="208"/>
      <c r="Q141" s="208"/>
      <c r="R141" s="208"/>
      <c r="S141" s="208"/>
      <c r="T141" s="208"/>
      <c r="U141" s="208"/>
      <c r="V141" s="208"/>
      <c r="W141" s="208"/>
      <c r="X141" s="208"/>
      <c r="Y141" s="208"/>
      <c r="Z141" s="208"/>
      <c r="AA141" s="208"/>
      <c r="AB141" s="208"/>
      <c r="AC141" s="208"/>
      <c r="AD141" s="208"/>
    </row>
    <row r="142" spans="2:30" s="154" customFormat="1">
      <c r="B142" s="208"/>
      <c r="C142" s="112"/>
      <c r="D142" s="99"/>
      <c r="E142" s="205"/>
      <c r="F142" s="208"/>
      <c r="G142" s="208"/>
      <c r="H142" s="208"/>
      <c r="I142" s="208"/>
      <c r="J142" s="208"/>
      <c r="K142" s="208"/>
      <c r="L142" s="208"/>
      <c r="M142" s="208"/>
      <c r="N142" s="208"/>
      <c r="O142" s="208"/>
      <c r="P142" s="208"/>
      <c r="Q142" s="208"/>
      <c r="R142" s="208"/>
      <c r="S142" s="208"/>
      <c r="T142" s="208"/>
      <c r="U142" s="208"/>
      <c r="V142" s="208"/>
      <c r="W142" s="208"/>
      <c r="X142" s="208"/>
      <c r="Y142" s="208"/>
      <c r="Z142" s="208"/>
      <c r="AA142" s="208"/>
      <c r="AB142" s="208"/>
      <c r="AC142" s="208"/>
      <c r="AD142" s="208"/>
    </row>
    <row r="143" spans="2:30" s="154" customFormat="1">
      <c r="B143" s="208"/>
      <c r="C143" s="112"/>
      <c r="D143" s="99"/>
      <c r="E143" s="205"/>
      <c r="F143" s="208"/>
      <c r="G143" s="208"/>
      <c r="H143" s="208"/>
      <c r="I143" s="208"/>
      <c r="J143" s="208"/>
      <c r="K143" s="208"/>
      <c r="L143" s="208"/>
      <c r="M143" s="208"/>
      <c r="N143" s="208"/>
      <c r="O143" s="208"/>
      <c r="P143" s="208"/>
      <c r="Q143" s="208"/>
      <c r="R143" s="208"/>
      <c r="S143" s="208"/>
      <c r="T143" s="208"/>
      <c r="U143" s="208"/>
      <c r="V143" s="208"/>
      <c r="W143" s="208"/>
      <c r="X143" s="208"/>
      <c r="Y143" s="208"/>
      <c r="Z143" s="208"/>
      <c r="AA143" s="208"/>
      <c r="AB143" s="208"/>
      <c r="AC143" s="208"/>
      <c r="AD143" s="208"/>
    </row>
    <row r="144" spans="2:30" s="154" customFormat="1">
      <c r="B144" s="209"/>
      <c r="C144" s="112"/>
      <c r="D144" s="99"/>
      <c r="E144" s="206"/>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row>
    <row r="145" spans="2:30" s="154" customFormat="1" ht="13">
      <c r="B145" s="207" t="s">
        <v>59</v>
      </c>
      <c r="C145" s="153"/>
      <c r="D145" s="95">
        <f>SUM(D146:D149)</f>
        <v>0</v>
      </c>
      <c r="E145" s="204"/>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row>
    <row r="146" spans="2:30" s="154" customFormat="1">
      <c r="B146" s="208"/>
      <c r="C146" s="164"/>
      <c r="D146" s="99"/>
      <c r="E146" s="205"/>
      <c r="F146" s="208"/>
      <c r="G146" s="208"/>
      <c r="H146" s="208"/>
      <c r="I146" s="208"/>
      <c r="J146" s="208"/>
      <c r="K146" s="208"/>
      <c r="L146" s="208"/>
      <c r="M146" s="208"/>
      <c r="N146" s="208"/>
      <c r="O146" s="208"/>
      <c r="P146" s="208"/>
      <c r="Q146" s="208"/>
      <c r="R146" s="208"/>
      <c r="S146" s="208"/>
      <c r="T146" s="208"/>
      <c r="U146" s="208"/>
      <c r="V146" s="208"/>
      <c r="W146" s="208"/>
      <c r="X146" s="208"/>
      <c r="Y146" s="208"/>
      <c r="Z146" s="208"/>
      <c r="AA146" s="208"/>
      <c r="AB146" s="208"/>
      <c r="AC146" s="208"/>
      <c r="AD146" s="208"/>
    </row>
    <row r="147" spans="2:30" s="154" customFormat="1">
      <c r="B147" s="208"/>
      <c r="C147" s="164"/>
      <c r="D147" s="99"/>
      <c r="E147" s="205"/>
      <c r="F147" s="208"/>
      <c r="G147" s="208"/>
      <c r="H147" s="208"/>
      <c r="I147" s="208"/>
      <c r="J147" s="208"/>
      <c r="K147" s="208"/>
      <c r="L147" s="208"/>
      <c r="M147" s="208"/>
      <c r="N147" s="208"/>
      <c r="O147" s="208"/>
      <c r="P147" s="208"/>
      <c r="Q147" s="208"/>
      <c r="R147" s="208"/>
      <c r="S147" s="208"/>
      <c r="T147" s="208"/>
      <c r="U147" s="208"/>
      <c r="V147" s="208"/>
      <c r="W147" s="208"/>
      <c r="X147" s="208"/>
      <c r="Y147" s="208"/>
      <c r="Z147" s="208"/>
      <c r="AA147" s="208"/>
      <c r="AB147" s="208"/>
      <c r="AC147" s="208"/>
      <c r="AD147" s="208"/>
    </row>
    <row r="148" spans="2:30" s="154" customFormat="1">
      <c r="B148" s="208"/>
      <c r="C148" s="164"/>
      <c r="D148" s="99"/>
      <c r="E148" s="205"/>
      <c r="F148" s="208"/>
      <c r="G148" s="208"/>
      <c r="H148" s="208"/>
      <c r="I148" s="208"/>
      <c r="J148" s="208"/>
      <c r="K148" s="208"/>
      <c r="L148" s="208"/>
      <c r="M148" s="208"/>
      <c r="N148" s="208"/>
      <c r="O148" s="208"/>
      <c r="P148" s="208"/>
      <c r="Q148" s="208"/>
      <c r="R148" s="208"/>
      <c r="S148" s="208"/>
      <c r="T148" s="208"/>
      <c r="U148" s="208"/>
      <c r="V148" s="208"/>
      <c r="W148" s="208"/>
      <c r="X148" s="208"/>
      <c r="Y148" s="208"/>
      <c r="Z148" s="208"/>
      <c r="AA148" s="208"/>
      <c r="AB148" s="208"/>
      <c r="AC148" s="208"/>
      <c r="AD148" s="208"/>
    </row>
    <row r="149" spans="2:30" s="154" customFormat="1">
      <c r="B149" s="209"/>
      <c r="C149" s="164"/>
      <c r="D149" s="99"/>
      <c r="E149" s="206"/>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row>
    <row r="150" spans="2:30" s="154" customFormat="1" ht="13">
      <c r="B150" s="207" t="s">
        <v>60</v>
      </c>
      <c r="C150" s="153"/>
      <c r="D150" s="95">
        <f>SUM(D151:D154)</f>
        <v>0</v>
      </c>
      <c r="E150" s="204"/>
      <c r="F150" s="207"/>
      <c r="G150" s="207"/>
      <c r="H150" s="207"/>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row>
    <row r="151" spans="2:30" s="154" customFormat="1">
      <c r="B151" s="208"/>
      <c r="C151" s="164"/>
      <c r="D151" s="101"/>
      <c r="E151" s="205"/>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row>
    <row r="152" spans="2:30" s="154" customFormat="1">
      <c r="B152" s="208"/>
      <c r="C152" s="164"/>
      <c r="D152" s="101"/>
      <c r="E152" s="205"/>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row>
    <row r="153" spans="2:30" s="154" customFormat="1">
      <c r="B153" s="208"/>
      <c r="C153" s="164"/>
      <c r="D153" s="101"/>
      <c r="E153" s="205"/>
      <c r="F153" s="208"/>
      <c r="G153" s="208"/>
      <c r="H153" s="208"/>
      <c r="I153" s="208"/>
      <c r="J153" s="208"/>
      <c r="K153" s="208"/>
      <c r="L153" s="208"/>
      <c r="M153" s="208"/>
      <c r="N153" s="208"/>
      <c r="O153" s="208"/>
      <c r="P153" s="208"/>
      <c r="Q153" s="208"/>
      <c r="R153" s="208"/>
      <c r="S153" s="208"/>
      <c r="T153" s="208"/>
      <c r="U153" s="208"/>
      <c r="V153" s="208"/>
      <c r="W153" s="208"/>
      <c r="X153" s="208"/>
      <c r="Y153" s="208"/>
      <c r="Z153" s="208"/>
      <c r="AA153" s="208"/>
      <c r="AB153" s="208"/>
      <c r="AC153" s="208"/>
      <c r="AD153" s="208"/>
    </row>
    <row r="154" spans="2:30" s="154" customFormat="1">
      <c r="B154" s="209"/>
      <c r="C154" s="164"/>
      <c r="D154" s="101"/>
      <c r="E154" s="206"/>
      <c r="F154" s="209"/>
      <c r="G154" s="209"/>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09"/>
    </row>
    <row r="155" spans="2:30" s="154" customFormat="1" ht="13">
      <c r="B155" s="207" t="s">
        <v>231</v>
      </c>
      <c r="C155" s="153"/>
      <c r="D155" s="95">
        <f>SUM(D156:D159)</f>
        <v>0</v>
      </c>
      <c r="E155" s="204"/>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07"/>
      <c r="AC155" s="207"/>
      <c r="AD155" s="207"/>
    </row>
    <row r="156" spans="2:30" s="154" customFormat="1">
      <c r="B156" s="208"/>
      <c r="C156" s="164"/>
      <c r="D156" s="99"/>
      <c r="E156" s="205"/>
      <c r="F156" s="208"/>
      <c r="G156" s="208"/>
      <c r="H156" s="208"/>
      <c r="I156" s="208"/>
      <c r="J156" s="208"/>
      <c r="K156" s="208"/>
      <c r="L156" s="208"/>
      <c r="M156" s="208"/>
      <c r="N156" s="208"/>
      <c r="O156" s="208"/>
      <c r="P156" s="208"/>
      <c r="Q156" s="208"/>
      <c r="R156" s="208"/>
      <c r="S156" s="208"/>
      <c r="T156" s="208"/>
      <c r="U156" s="208"/>
      <c r="V156" s="208"/>
      <c r="W156" s="208"/>
      <c r="X156" s="208"/>
      <c r="Y156" s="208"/>
      <c r="Z156" s="208"/>
      <c r="AA156" s="208"/>
      <c r="AB156" s="208"/>
      <c r="AC156" s="208"/>
      <c r="AD156" s="208"/>
    </row>
    <row r="157" spans="2:30" s="154" customFormat="1">
      <c r="B157" s="208"/>
      <c r="C157" s="164"/>
      <c r="D157" s="99"/>
      <c r="E157" s="205"/>
      <c r="F157" s="208"/>
      <c r="G157" s="208"/>
      <c r="H157" s="208"/>
      <c r="I157" s="208"/>
      <c r="J157" s="208"/>
      <c r="K157" s="208"/>
      <c r="L157" s="208"/>
      <c r="M157" s="208"/>
      <c r="N157" s="208"/>
      <c r="O157" s="208"/>
      <c r="P157" s="208"/>
      <c r="Q157" s="208"/>
      <c r="R157" s="208"/>
      <c r="S157" s="208"/>
      <c r="T157" s="208"/>
      <c r="U157" s="208"/>
      <c r="V157" s="208"/>
      <c r="W157" s="208"/>
      <c r="X157" s="208"/>
      <c r="Y157" s="208"/>
      <c r="Z157" s="208"/>
      <c r="AA157" s="208"/>
      <c r="AB157" s="208"/>
      <c r="AC157" s="208"/>
      <c r="AD157" s="208"/>
    </row>
    <row r="158" spans="2:30" s="154" customFormat="1">
      <c r="B158" s="208"/>
      <c r="C158" s="164"/>
      <c r="D158" s="99"/>
      <c r="E158" s="205"/>
      <c r="F158" s="208"/>
      <c r="G158" s="208"/>
      <c r="H158" s="208"/>
      <c r="I158" s="208"/>
      <c r="J158" s="208"/>
      <c r="K158" s="208"/>
      <c r="L158" s="208"/>
      <c r="M158" s="208"/>
      <c r="N158" s="208"/>
      <c r="O158" s="208"/>
      <c r="P158" s="208"/>
      <c r="Q158" s="208"/>
      <c r="R158" s="208"/>
      <c r="S158" s="208"/>
      <c r="T158" s="208"/>
      <c r="U158" s="208"/>
      <c r="V158" s="208"/>
      <c r="W158" s="208"/>
      <c r="X158" s="208"/>
      <c r="Y158" s="208"/>
      <c r="Z158" s="208"/>
      <c r="AA158" s="208"/>
      <c r="AB158" s="208"/>
      <c r="AC158" s="208"/>
      <c r="AD158" s="208"/>
    </row>
    <row r="159" spans="2:30" s="154" customFormat="1">
      <c r="B159" s="209"/>
      <c r="C159" s="164"/>
      <c r="D159" s="99"/>
      <c r="E159" s="206"/>
      <c r="F159" s="209"/>
      <c r="G159" s="209"/>
      <c r="H159" s="209"/>
      <c r="I159" s="209"/>
      <c r="J159" s="209"/>
      <c r="K159" s="209"/>
      <c r="L159" s="209"/>
      <c r="M159" s="209"/>
      <c r="N159" s="209"/>
      <c r="O159" s="209"/>
      <c r="P159" s="209"/>
      <c r="Q159" s="209"/>
      <c r="R159" s="209"/>
      <c r="S159" s="209"/>
      <c r="T159" s="209"/>
      <c r="U159" s="209"/>
      <c r="V159" s="209"/>
      <c r="W159" s="209"/>
      <c r="X159" s="209"/>
      <c r="Y159" s="209"/>
      <c r="Z159" s="209"/>
      <c r="AA159" s="209"/>
      <c r="AB159" s="209"/>
      <c r="AC159" s="209"/>
      <c r="AD159" s="209"/>
    </row>
    <row r="160" spans="2:30" s="154" customFormat="1" ht="13">
      <c r="B160" s="207" t="s">
        <v>232</v>
      </c>
      <c r="C160" s="159"/>
      <c r="D160" s="95">
        <f>SUM(D161:D164)</f>
        <v>0</v>
      </c>
      <c r="E160" s="204"/>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row>
    <row r="161" spans="2:30" s="154" customFormat="1">
      <c r="B161" s="208"/>
      <c r="C161" s="164"/>
      <c r="D161" s="99"/>
      <c r="E161" s="205"/>
      <c r="F161" s="208"/>
      <c r="G161" s="208"/>
      <c r="H161" s="208"/>
      <c r="I161" s="208"/>
      <c r="J161" s="208"/>
      <c r="K161" s="208"/>
      <c r="L161" s="208"/>
      <c r="M161" s="208"/>
      <c r="N161" s="208"/>
      <c r="O161" s="208"/>
      <c r="P161" s="208"/>
      <c r="Q161" s="208"/>
      <c r="R161" s="208"/>
      <c r="S161" s="208"/>
      <c r="T161" s="208"/>
      <c r="U161" s="208"/>
      <c r="V161" s="208"/>
      <c r="W161" s="208"/>
      <c r="X161" s="208"/>
      <c r="Y161" s="208"/>
      <c r="Z161" s="208"/>
      <c r="AA161" s="208"/>
      <c r="AB161" s="208"/>
      <c r="AC161" s="208"/>
      <c r="AD161" s="208"/>
    </row>
    <row r="162" spans="2:30" s="154" customFormat="1">
      <c r="B162" s="208"/>
      <c r="C162" s="112"/>
      <c r="D162" s="99"/>
      <c r="E162" s="205"/>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208"/>
    </row>
    <row r="163" spans="2:30" s="154" customFormat="1">
      <c r="B163" s="208"/>
      <c r="C163" s="112"/>
      <c r="D163" s="99"/>
      <c r="E163" s="205"/>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c r="AD163" s="208"/>
    </row>
    <row r="164" spans="2:30" s="154" customFormat="1">
      <c r="B164" s="209"/>
      <c r="C164" s="112"/>
      <c r="D164" s="99"/>
      <c r="E164" s="206"/>
      <c r="F164" s="209"/>
      <c r="G164" s="209"/>
      <c r="H164" s="209"/>
      <c r="I164" s="209"/>
      <c r="J164" s="209"/>
      <c r="K164" s="209"/>
      <c r="L164" s="209"/>
      <c r="M164" s="209"/>
      <c r="N164" s="209"/>
      <c r="O164" s="209"/>
      <c r="P164" s="209"/>
      <c r="Q164" s="209"/>
      <c r="R164" s="209"/>
      <c r="S164" s="209"/>
      <c r="T164" s="209"/>
      <c r="U164" s="209"/>
      <c r="V164" s="209"/>
      <c r="W164" s="209"/>
      <c r="X164" s="209"/>
      <c r="Y164" s="209"/>
      <c r="Z164" s="209"/>
      <c r="AA164" s="209"/>
      <c r="AB164" s="209"/>
      <c r="AC164" s="209"/>
      <c r="AD164" s="209"/>
    </row>
    <row r="165" spans="2:30" s="154" customFormat="1" ht="13">
      <c r="B165" s="160" t="s">
        <v>61</v>
      </c>
      <c r="C165" s="230"/>
      <c r="D165" s="230"/>
      <c r="E165" s="230"/>
      <c r="F165" s="230"/>
      <c r="G165" s="230"/>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1"/>
    </row>
    <row r="166" spans="2:30" s="154" customFormat="1" ht="13">
      <c r="B166" s="156" t="s">
        <v>62</v>
      </c>
      <c r="C166" s="165"/>
      <c r="D166" s="93"/>
      <c r="E166" s="111"/>
      <c r="F166" s="158"/>
      <c r="G166" s="90"/>
      <c r="H166" s="90"/>
      <c r="I166" s="90"/>
      <c r="J166" s="90"/>
      <c r="K166" s="90"/>
      <c r="L166" s="90"/>
      <c r="M166" s="90"/>
      <c r="N166" s="90"/>
      <c r="O166" s="90"/>
      <c r="P166" s="90"/>
      <c r="Q166" s="90"/>
      <c r="R166" s="90"/>
      <c r="S166" s="90"/>
      <c r="T166" s="90"/>
      <c r="U166" s="90"/>
      <c r="V166" s="90"/>
      <c r="W166" s="92"/>
      <c r="X166" s="92"/>
      <c r="Y166" s="92"/>
      <c r="Z166" s="92"/>
      <c r="AA166" s="92"/>
      <c r="AB166" s="92"/>
      <c r="AC166" s="92"/>
      <c r="AD166" s="92"/>
    </row>
    <row r="167" spans="2:30" s="154" customFormat="1" ht="13">
      <c r="B167" s="201" t="s">
        <v>63</v>
      </c>
      <c r="C167" s="153"/>
      <c r="D167" s="95">
        <f>SUM(D168:D171)</f>
        <v>0</v>
      </c>
      <c r="E167" s="204"/>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row>
    <row r="168" spans="2:30" s="154" customFormat="1">
      <c r="B168" s="202"/>
      <c r="C168" s="112"/>
      <c r="D168" s="99"/>
      <c r="E168" s="205"/>
      <c r="F168" s="208"/>
      <c r="G168" s="208"/>
      <c r="H168" s="208"/>
      <c r="I168" s="208"/>
      <c r="J168" s="208"/>
      <c r="K168" s="208"/>
      <c r="L168" s="208"/>
      <c r="M168" s="208"/>
      <c r="N168" s="208"/>
      <c r="O168" s="208"/>
      <c r="P168" s="208"/>
      <c r="Q168" s="208"/>
      <c r="R168" s="208"/>
      <c r="S168" s="208"/>
      <c r="T168" s="208"/>
      <c r="U168" s="208"/>
      <c r="V168" s="208"/>
      <c r="W168" s="208"/>
      <c r="X168" s="208"/>
      <c r="Y168" s="208"/>
      <c r="Z168" s="208"/>
      <c r="AA168" s="208"/>
      <c r="AB168" s="208"/>
      <c r="AC168" s="208"/>
      <c r="AD168" s="208"/>
    </row>
    <row r="169" spans="2:30" s="154" customFormat="1">
      <c r="B169" s="202"/>
      <c r="C169" s="112"/>
      <c r="D169" s="99"/>
      <c r="E169" s="205"/>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c r="AD169" s="208"/>
    </row>
    <row r="170" spans="2:30" s="154" customFormat="1">
      <c r="B170" s="202"/>
      <c r="C170" s="112"/>
      <c r="D170" s="99"/>
      <c r="E170" s="205"/>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c r="AB170" s="208"/>
      <c r="AC170" s="208"/>
      <c r="AD170" s="208"/>
    </row>
    <row r="171" spans="2:30" s="154" customFormat="1">
      <c r="B171" s="203"/>
      <c r="C171" s="112"/>
      <c r="D171" s="99"/>
      <c r="E171" s="206"/>
      <c r="F171" s="209"/>
      <c r="G171" s="209"/>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row>
    <row r="172" spans="2:30" s="154" customFormat="1" ht="13">
      <c r="B172" s="201" t="s">
        <v>64</v>
      </c>
      <c r="C172" s="153"/>
      <c r="D172" s="95">
        <f>SUM(D173:D176)</f>
        <v>0</v>
      </c>
      <c r="E172" s="204"/>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row>
    <row r="173" spans="2:30" s="154" customFormat="1">
      <c r="B173" s="202"/>
      <c r="C173" s="112"/>
      <c r="D173" s="99"/>
      <c r="E173" s="205"/>
      <c r="F173" s="208"/>
      <c r="G173" s="208"/>
      <c r="H173" s="208"/>
      <c r="I173" s="208"/>
      <c r="J173" s="208"/>
      <c r="K173" s="208"/>
      <c r="L173" s="208"/>
      <c r="M173" s="208"/>
      <c r="N173" s="208"/>
      <c r="O173" s="208"/>
      <c r="P173" s="208"/>
      <c r="Q173" s="208"/>
      <c r="R173" s="208"/>
      <c r="S173" s="208"/>
      <c r="T173" s="208"/>
      <c r="U173" s="208"/>
      <c r="V173" s="208"/>
      <c r="W173" s="208"/>
      <c r="X173" s="208"/>
      <c r="Y173" s="208"/>
      <c r="Z173" s="208"/>
      <c r="AA173" s="208"/>
      <c r="AB173" s="208"/>
      <c r="AC173" s="208"/>
      <c r="AD173" s="208"/>
    </row>
    <row r="174" spans="2:30" s="154" customFormat="1">
      <c r="B174" s="202"/>
      <c r="C174" s="112"/>
      <c r="D174" s="99"/>
      <c r="E174" s="205"/>
      <c r="F174" s="208"/>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208"/>
    </row>
    <row r="175" spans="2:30" s="154" customFormat="1">
      <c r="B175" s="202"/>
      <c r="C175" s="112"/>
      <c r="D175" s="99"/>
      <c r="E175" s="205"/>
      <c r="F175" s="208"/>
      <c r="G175" s="208"/>
      <c r="H175" s="208"/>
      <c r="I175" s="208"/>
      <c r="J175" s="208"/>
      <c r="K175" s="208"/>
      <c r="L175" s="208"/>
      <c r="M175" s="208"/>
      <c r="N175" s="208"/>
      <c r="O175" s="208"/>
      <c r="P175" s="208"/>
      <c r="Q175" s="208"/>
      <c r="R175" s="208"/>
      <c r="S175" s="208"/>
      <c r="T175" s="208"/>
      <c r="U175" s="208"/>
      <c r="V175" s="208"/>
      <c r="W175" s="208"/>
      <c r="X175" s="208"/>
      <c r="Y175" s="208"/>
      <c r="Z175" s="208"/>
      <c r="AA175" s="208"/>
      <c r="AB175" s="208"/>
      <c r="AC175" s="208"/>
      <c r="AD175" s="208"/>
    </row>
    <row r="176" spans="2:30" s="154" customFormat="1">
      <c r="B176" s="203"/>
      <c r="C176" s="112"/>
      <c r="D176" s="99"/>
      <c r="E176" s="206"/>
      <c r="F176" s="209"/>
      <c r="G176" s="209"/>
      <c r="H176" s="209"/>
      <c r="I176" s="209"/>
      <c r="J176" s="209"/>
      <c r="K176" s="209"/>
      <c r="L176" s="209"/>
      <c r="M176" s="209"/>
      <c r="N176" s="209"/>
      <c r="O176" s="209"/>
      <c r="P176" s="209"/>
      <c r="Q176" s="209"/>
      <c r="R176" s="209"/>
      <c r="S176" s="209"/>
      <c r="T176" s="209"/>
      <c r="U176" s="209"/>
      <c r="V176" s="209"/>
      <c r="W176" s="209"/>
      <c r="X176" s="209"/>
      <c r="Y176" s="209"/>
      <c r="Z176" s="209"/>
      <c r="AA176" s="209"/>
      <c r="AB176" s="209"/>
      <c r="AC176" s="209"/>
      <c r="AD176" s="209"/>
    </row>
    <row r="177" spans="2:30" s="154" customFormat="1" ht="25.5" customHeight="1">
      <c r="B177" s="201" t="s">
        <v>65</v>
      </c>
      <c r="C177" s="153"/>
      <c r="D177" s="95">
        <f>SUM(D178:D181)</f>
        <v>0</v>
      </c>
      <c r="E177" s="204"/>
      <c r="F177" s="207"/>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row>
    <row r="178" spans="2:30" s="154" customFormat="1">
      <c r="B178" s="202"/>
      <c r="C178" s="112"/>
      <c r="D178" s="101"/>
      <c r="E178" s="205"/>
      <c r="F178" s="208"/>
      <c r="G178" s="208"/>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row>
    <row r="179" spans="2:30" s="154" customFormat="1">
      <c r="B179" s="202"/>
      <c r="C179" s="112"/>
      <c r="D179" s="101"/>
      <c r="E179" s="205"/>
      <c r="F179" s="208"/>
      <c r="G179" s="208"/>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row>
    <row r="180" spans="2:30" s="154" customFormat="1">
      <c r="B180" s="202"/>
      <c r="C180" s="112"/>
      <c r="D180" s="101"/>
      <c r="E180" s="205"/>
      <c r="F180" s="208"/>
      <c r="G180" s="208"/>
      <c r="H180" s="208"/>
      <c r="I180" s="208"/>
      <c r="J180" s="208"/>
      <c r="K180" s="208"/>
      <c r="L180" s="208"/>
      <c r="M180" s="208"/>
      <c r="N180" s="208"/>
      <c r="O180" s="208"/>
      <c r="P180" s="208"/>
      <c r="Q180" s="208"/>
      <c r="R180" s="208"/>
      <c r="S180" s="208"/>
      <c r="T180" s="208"/>
      <c r="U180" s="208"/>
      <c r="V180" s="208"/>
      <c r="W180" s="208"/>
      <c r="X180" s="208"/>
      <c r="Y180" s="208"/>
      <c r="Z180" s="208"/>
      <c r="AA180" s="208"/>
      <c r="AB180" s="208"/>
      <c r="AC180" s="208"/>
      <c r="AD180" s="208"/>
    </row>
    <row r="181" spans="2:30" s="154" customFormat="1">
      <c r="B181" s="203"/>
      <c r="C181" s="112"/>
      <c r="D181" s="101"/>
      <c r="E181" s="206"/>
      <c r="F181" s="209"/>
      <c r="G181" s="209"/>
      <c r="H181" s="209"/>
      <c r="I181" s="209"/>
      <c r="J181" s="209"/>
      <c r="K181" s="209"/>
      <c r="L181" s="209"/>
      <c r="M181" s="209"/>
      <c r="N181" s="209"/>
      <c r="O181" s="209"/>
      <c r="P181" s="209"/>
      <c r="Q181" s="209"/>
      <c r="R181" s="209"/>
      <c r="S181" s="209"/>
      <c r="T181" s="209"/>
      <c r="U181" s="209"/>
      <c r="V181" s="209"/>
      <c r="W181" s="209"/>
      <c r="X181" s="209"/>
      <c r="Y181" s="209"/>
      <c r="Z181" s="209"/>
      <c r="AA181" s="209"/>
      <c r="AB181" s="209"/>
      <c r="AC181" s="209"/>
      <c r="AD181" s="209"/>
    </row>
    <row r="182" spans="2:30" s="154" customFormat="1" ht="13">
      <c r="B182" s="201" t="s">
        <v>354</v>
      </c>
      <c r="C182" s="157"/>
      <c r="D182" s="95">
        <f>SUM(D183:D186)</f>
        <v>0</v>
      </c>
      <c r="E182" s="204"/>
      <c r="F182" s="207"/>
      <c r="G182" s="207"/>
      <c r="H182" s="207"/>
      <c r="I182" s="207"/>
      <c r="J182" s="207"/>
      <c r="K182" s="207"/>
      <c r="L182" s="207"/>
      <c r="M182" s="207"/>
      <c r="N182" s="207"/>
      <c r="O182" s="207"/>
      <c r="P182" s="207"/>
      <c r="Q182" s="207"/>
      <c r="R182" s="207"/>
      <c r="S182" s="207"/>
      <c r="T182" s="207"/>
      <c r="U182" s="207"/>
      <c r="V182" s="207"/>
      <c r="W182" s="207"/>
      <c r="X182" s="207"/>
      <c r="Y182" s="207"/>
      <c r="Z182" s="207"/>
      <c r="AA182" s="207"/>
      <c r="AB182" s="207"/>
      <c r="AC182" s="207"/>
      <c r="AD182" s="207"/>
    </row>
    <row r="183" spans="2:30" s="154" customFormat="1">
      <c r="B183" s="202"/>
      <c r="C183" s="112"/>
      <c r="D183" s="99"/>
      <c r="E183" s="205"/>
      <c r="F183" s="208"/>
      <c r="G183" s="208"/>
      <c r="H183" s="208"/>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row>
    <row r="184" spans="2:30" s="154" customFormat="1">
      <c r="B184" s="202"/>
      <c r="C184" s="112"/>
      <c r="D184" s="99"/>
      <c r="E184" s="205"/>
      <c r="F184" s="208"/>
      <c r="G184" s="208"/>
      <c r="H184" s="208"/>
      <c r="I184" s="208"/>
      <c r="J184" s="208"/>
      <c r="K184" s="208"/>
      <c r="L184" s="208"/>
      <c r="M184" s="208"/>
      <c r="N184" s="208"/>
      <c r="O184" s="208"/>
      <c r="P184" s="208"/>
      <c r="Q184" s="208"/>
      <c r="R184" s="208"/>
      <c r="S184" s="208"/>
      <c r="T184" s="208"/>
      <c r="U184" s="208"/>
      <c r="V184" s="208"/>
      <c r="W184" s="208"/>
      <c r="X184" s="208"/>
      <c r="Y184" s="208"/>
      <c r="Z184" s="208"/>
      <c r="AA184" s="208"/>
      <c r="AB184" s="208"/>
      <c r="AC184" s="208"/>
      <c r="AD184" s="208"/>
    </row>
    <row r="185" spans="2:30" s="154" customFormat="1">
      <c r="B185" s="202"/>
      <c r="C185" s="112"/>
      <c r="D185" s="99"/>
      <c r="E185" s="205"/>
      <c r="F185" s="208"/>
      <c r="G185" s="208"/>
      <c r="H185" s="208"/>
      <c r="I185" s="208"/>
      <c r="J185" s="208"/>
      <c r="K185" s="208"/>
      <c r="L185" s="208"/>
      <c r="M185" s="208"/>
      <c r="N185" s="208"/>
      <c r="O185" s="208"/>
      <c r="P185" s="208"/>
      <c r="Q185" s="208"/>
      <c r="R185" s="208"/>
      <c r="S185" s="208"/>
      <c r="T185" s="208"/>
      <c r="U185" s="208"/>
      <c r="V185" s="208"/>
      <c r="W185" s="208"/>
      <c r="X185" s="208"/>
      <c r="Y185" s="208"/>
      <c r="Z185" s="208"/>
      <c r="AA185" s="208"/>
      <c r="AB185" s="208"/>
      <c r="AC185" s="208"/>
      <c r="AD185" s="208"/>
    </row>
    <row r="186" spans="2:30" s="154" customFormat="1">
      <c r="B186" s="203"/>
      <c r="C186" s="112"/>
      <c r="D186" s="99"/>
      <c r="E186" s="206"/>
      <c r="F186" s="209"/>
      <c r="G186" s="209"/>
      <c r="H186" s="209"/>
      <c r="I186" s="209"/>
      <c r="J186" s="209"/>
      <c r="K186" s="209"/>
      <c r="L186" s="209"/>
      <c r="M186" s="209"/>
      <c r="N186" s="209"/>
      <c r="O186" s="209"/>
      <c r="P186" s="209"/>
      <c r="Q186" s="209"/>
      <c r="R186" s="209"/>
      <c r="S186" s="209"/>
      <c r="T186" s="209"/>
      <c r="U186" s="209"/>
      <c r="V186" s="209"/>
      <c r="W186" s="209"/>
      <c r="X186" s="209"/>
      <c r="Y186" s="209"/>
      <c r="Z186" s="209"/>
      <c r="AA186" s="209"/>
      <c r="AB186" s="209"/>
      <c r="AC186" s="209"/>
      <c r="AD186" s="209"/>
    </row>
    <row r="187" spans="2:30" s="154" customFormat="1" ht="25.5" customHeight="1">
      <c r="B187" s="201" t="s">
        <v>355</v>
      </c>
      <c r="C187" s="157"/>
      <c r="D187" s="95">
        <f>SUM(D188:D191)</f>
        <v>0</v>
      </c>
      <c r="E187" s="204"/>
      <c r="F187" s="207"/>
      <c r="G187" s="207"/>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row>
    <row r="188" spans="2:30" s="154" customFormat="1">
      <c r="B188" s="202"/>
      <c r="C188" s="112"/>
      <c r="D188" s="99"/>
      <c r="E188" s="205"/>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row>
    <row r="189" spans="2:30" s="154" customFormat="1">
      <c r="B189" s="202"/>
      <c r="C189" s="112"/>
      <c r="D189" s="99"/>
      <c r="E189" s="205"/>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row>
    <row r="190" spans="2:30" s="154" customFormat="1">
      <c r="B190" s="202"/>
      <c r="C190" s="112"/>
      <c r="D190" s="99"/>
      <c r="E190" s="205"/>
      <c r="F190" s="208"/>
      <c r="G190" s="208"/>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row>
    <row r="191" spans="2:30" s="154" customFormat="1">
      <c r="B191" s="203"/>
      <c r="C191" s="112"/>
      <c r="D191" s="99"/>
      <c r="E191" s="206"/>
      <c r="F191" s="209"/>
      <c r="G191" s="209"/>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row>
    <row r="192" spans="2:30" s="154" customFormat="1" ht="13">
      <c r="B192" s="201" t="s">
        <v>356</v>
      </c>
      <c r="C192" s="157"/>
      <c r="D192" s="95">
        <f>SUM(D193:D196)</f>
        <v>0</v>
      </c>
      <c r="E192" s="204"/>
      <c r="F192" s="207"/>
      <c r="G192" s="207"/>
      <c r="H192" s="207"/>
      <c r="I192" s="207"/>
      <c r="J192" s="207"/>
      <c r="K192" s="207"/>
      <c r="L192" s="207"/>
      <c r="M192" s="207"/>
      <c r="N192" s="207"/>
      <c r="O192" s="207"/>
      <c r="P192" s="207"/>
      <c r="Q192" s="207"/>
      <c r="R192" s="207"/>
      <c r="S192" s="207"/>
      <c r="T192" s="207"/>
      <c r="U192" s="207"/>
      <c r="V192" s="207"/>
      <c r="W192" s="207"/>
      <c r="X192" s="207"/>
      <c r="Y192" s="207"/>
      <c r="Z192" s="207"/>
      <c r="AA192" s="207"/>
      <c r="AB192" s="207"/>
      <c r="AC192" s="207"/>
      <c r="AD192" s="207"/>
    </row>
    <row r="193" spans="2:30" s="154" customFormat="1">
      <c r="B193" s="202"/>
      <c r="C193" s="112"/>
      <c r="D193" s="99"/>
      <c r="E193" s="205"/>
      <c r="F193" s="208"/>
      <c r="G193" s="208"/>
      <c r="H193" s="208"/>
      <c r="I193" s="208"/>
      <c r="J193" s="208"/>
      <c r="K193" s="208"/>
      <c r="L193" s="208"/>
      <c r="M193" s="208"/>
      <c r="N193" s="208"/>
      <c r="O193" s="208"/>
      <c r="P193" s="208"/>
      <c r="Q193" s="208"/>
      <c r="R193" s="208"/>
      <c r="S193" s="208"/>
      <c r="T193" s="208"/>
      <c r="U193" s="208"/>
      <c r="V193" s="208"/>
      <c r="W193" s="208"/>
      <c r="X193" s="208"/>
      <c r="Y193" s="208"/>
      <c r="Z193" s="208"/>
      <c r="AA193" s="208"/>
      <c r="AB193" s="208"/>
      <c r="AC193" s="208"/>
      <c r="AD193" s="208"/>
    </row>
    <row r="194" spans="2:30" s="154" customFormat="1">
      <c r="B194" s="202"/>
      <c r="C194" s="112"/>
      <c r="D194" s="99"/>
      <c r="E194" s="205"/>
      <c r="F194" s="208"/>
      <c r="G194" s="208"/>
      <c r="H194" s="208"/>
      <c r="I194" s="208"/>
      <c r="J194" s="208"/>
      <c r="K194" s="208"/>
      <c r="L194" s="208"/>
      <c r="M194" s="208"/>
      <c r="N194" s="208"/>
      <c r="O194" s="208"/>
      <c r="P194" s="208"/>
      <c r="Q194" s="208"/>
      <c r="R194" s="208"/>
      <c r="S194" s="208"/>
      <c r="T194" s="208"/>
      <c r="U194" s="208"/>
      <c r="V194" s="208"/>
      <c r="W194" s="208"/>
      <c r="X194" s="208"/>
      <c r="Y194" s="208"/>
      <c r="Z194" s="208"/>
      <c r="AA194" s="208"/>
      <c r="AB194" s="208"/>
      <c r="AC194" s="208"/>
      <c r="AD194" s="208"/>
    </row>
    <row r="195" spans="2:30" s="154" customFormat="1">
      <c r="B195" s="202"/>
      <c r="C195" s="112"/>
      <c r="D195" s="99"/>
      <c r="E195" s="205"/>
      <c r="F195" s="208"/>
      <c r="G195" s="208"/>
      <c r="H195" s="208"/>
      <c r="I195" s="208"/>
      <c r="J195" s="208"/>
      <c r="K195" s="208"/>
      <c r="L195" s="208"/>
      <c r="M195" s="208"/>
      <c r="N195" s="208"/>
      <c r="O195" s="208"/>
      <c r="P195" s="208"/>
      <c r="Q195" s="208"/>
      <c r="R195" s="208"/>
      <c r="S195" s="208"/>
      <c r="T195" s="208"/>
      <c r="U195" s="208"/>
      <c r="V195" s="208"/>
      <c r="W195" s="208"/>
      <c r="X195" s="208"/>
      <c r="Y195" s="208"/>
      <c r="Z195" s="208"/>
      <c r="AA195" s="208"/>
      <c r="AB195" s="208"/>
      <c r="AC195" s="208"/>
      <c r="AD195" s="208"/>
    </row>
    <row r="196" spans="2:30" s="154" customFormat="1">
      <c r="B196" s="203"/>
      <c r="C196" s="112"/>
      <c r="D196" s="99"/>
      <c r="E196" s="206"/>
      <c r="F196" s="209"/>
      <c r="G196" s="209"/>
      <c r="H196" s="209"/>
      <c r="I196" s="209"/>
      <c r="J196" s="209"/>
      <c r="K196" s="209"/>
      <c r="L196" s="209"/>
      <c r="M196" s="209"/>
      <c r="N196" s="209"/>
      <c r="O196" s="209"/>
      <c r="P196" s="209"/>
      <c r="Q196" s="209"/>
      <c r="R196" s="209"/>
      <c r="S196" s="209"/>
      <c r="T196" s="209"/>
      <c r="U196" s="209"/>
      <c r="V196" s="209"/>
      <c r="W196" s="209"/>
      <c r="X196" s="209"/>
      <c r="Y196" s="209"/>
      <c r="Z196" s="209"/>
      <c r="AA196" s="209"/>
      <c r="AB196" s="209"/>
      <c r="AC196" s="209"/>
      <c r="AD196" s="209"/>
    </row>
    <row r="197" spans="2:30" s="154" customFormat="1" ht="13">
      <c r="B197" s="201" t="s">
        <v>357</v>
      </c>
      <c r="C197" s="153"/>
      <c r="D197" s="95">
        <f>SUM(D198:D201)</f>
        <v>0</v>
      </c>
      <c r="E197" s="204"/>
      <c r="F197" s="207"/>
      <c r="G197" s="207"/>
      <c r="H197" s="207"/>
      <c r="I197" s="207"/>
      <c r="J197" s="207"/>
      <c r="K197" s="207"/>
      <c r="L197" s="207"/>
      <c r="M197" s="207"/>
      <c r="N197" s="207"/>
      <c r="O197" s="207"/>
      <c r="P197" s="207"/>
      <c r="Q197" s="207"/>
      <c r="R197" s="207"/>
      <c r="S197" s="207"/>
      <c r="T197" s="207"/>
      <c r="U197" s="207"/>
      <c r="V197" s="207"/>
      <c r="W197" s="207"/>
      <c r="X197" s="207"/>
      <c r="Y197" s="207"/>
      <c r="Z197" s="207"/>
      <c r="AA197" s="207"/>
      <c r="AB197" s="207"/>
      <c r="AC197" s="207"/>
      <c r="AD197" s="207"/>
    </row>
    <row r="198" spans="2:30" s="154" customFormat="1">
      <c r="B198" s="202"/>
      <c r="C198" s="112"/>
      <c r="D198" s="99"/>
      <c r="E198" s="205"/>
      <c r="F198" s="208"/>
      <c r="G198" s="208"/>
      <c r="H198" s="208"/>
      <c r="I198" s="208"/>
      <c r="J198" s="208"/>
      <c r="K198" s="208"/>
      <c r="L198" s="208"/>
      <c r="M198" s="208"/>
      <c r="N198" s="208"/>
      <c r="O198" s="208"/>
      <c r="P198" s="208"/>
      <c r="Q198" s="208"/>
      <c r="R198" s="208"/>
      <c r="S198" s="208"/>
      <c r="T198" s="208"/>
      <c r="U198" s="208"/>
      <c r="V198" s="208"/>
      <c r="W198" s="208"/>
      <c r="X198" s="208"/>
      <c r="Y198" s="208"/>
      <c r="Z198" s="208"/>
      <c r="AA198" s="208"/>
      <c r="AB198" s="208"/>
      <c r="AC198" s="208"/>
      <c r="AD198" s="208"/>
    </row>
    <row r="199" spans="2:30" s="154" customFormat="1">
      <c r="B199" s="202"/>
      <c r="C199" s="112"/>
      <c r="D199" s="99"/>
      <c r="E199" s="205"/>
      <c r="F199" s="208"/>
      <c r="G199" s="208"/>
      <c r="H199" s="208"/>
      <c r="I199" s="208"/>
      <c r="J199" s="208"/>
      <c r="K199" s="208"/>
      <c r="L199" s="208"/>
      <c r="M199" s="208"/>
      <c r="N199" s="208"/>
      <c r="O199" s="208"/>
      <c r="P199" s="208"/>
      <c r="Q199" s="208"/>
      <c r="R199" s="208"/>
      <c r="S199" s="208"/>
      <c r="T199" s="208"/>
      <c r="U199" s="208"/>
      <c r="V199" s="208"/>
      <c r="W199" s="208"/>
      <c r="X199" s="208"/>
      <c r="Y199" s="208"/>
      <c r="Z199" s="208"/>
      <c r="AA199" s="208"/>
      <c r="AB199" s="208"/>
      <c r="AC199" s="208"/>
      <c r="AD199" s="208"/>
    </row>
    <row r="200" spans="2:30" s="154" customFormat="1">
      <c r="B200" s="202"/>
      <c r="C200" s="112"/>
      <c r="D200" s="99"/>
      <c r="E200" s="205"/>
      <c r="F200" s="208"/>
      <c r="G200" s="208"/>
      <c r="H200" s="208"/>
      <c r="I200" s="208"/>
      <c r="J200" s="208"/>
      <c r="K200" s="208"/>
      <c r="L200" s="208"/>
      <c r="M200" s="208"/>
      <c r="N200" s="208"/>
      <c r="O200" s="208"/>
      <c r="P200" s="208"/>
      <c r="Q200" s="208"/>
      <c r="R200" s="208"/>
      <c r="S200" s="208"/>
      <c r="T200" s="208"/>
      <c r="U200" s="208"/>
      <c r="V200" s="208"/>
      <c r="W200" s="208"/>
      <c r="X200" s="208"/>
      <c r="Y200" s="208"/>
      <c r="Z200" s="208"/>
      <c r="AA200" s="208"/>
      <c r="AB200" s="208"/>
      <c r="AC200" s="208"/>
      <c r="AD200" s="208"/>
    </row>
    <row r="201" spans="2:30" s="154" customFormat="1">
      <c r="B201" s="203"/>
      <c r="C201" s="112"/>
      <c r="D201" s="99"/>
      <c r="E201" s="206"/>
      <c r="F201" s="209"/>
      <c r="G201" s="209"/>
      <c r="H201" s="209"/>
      <c r="I201" s="209"/>
      <c r="J201" s="209"/>
      <c r="K201" s="209"/>
      <c r="L201" s="209"/>
      <c r="M201" s="209"/>
      <c r="N201" s="209"/>
      <c r="O201" s="209"/>
      <c r="P201" s="209"/>
      <c r="Q201" s="209"/>
      <c r="R201" s="209"/>
      <c r="S201" s="209"/>
      <c r="T201" s="209"/>
      <c r="U201" s="209"/>
      <c r="V201" s="209"/>
      <c r="W201" s="209"/>
      <c r="X201" s="209"/>
      <c r="Y201" s="209"/>
      <c r="Z201" s="209"/>
      <c r="AA201" s="209"/>
      <c r="AB201" s="209"/>
      <c r="AC201" s="209"/>
      <c r="AD201" s="209"/>
    </row>
    <row r="202" spans="2:30" s="154" customFormat="1" ht="13">
      <c r="B202" s="166" t="s">
        <v>66</v>
      </c>
      <c r="C202" s="159"/>
      <c r="D202" s="167"/>
      <c r="E202" s="111"/>
      <c r="F202" s="158"/>
      <c r="G202" s="168"/>
      <c r="H202" s="168"/>
      <c r="I202" s="168"/>
      <c r="J202" s="168"/>
      <c r="K202" s="168"/>
      <c r="L202" s="168"/>
      <c r="M202" s="168"/>
      <c r="N202" s="168"/>
      <c r="O202" s="168"/>
      <c r="P202" s="168"/>
      <c r="Q202" s="168"/>
      <c r="R202" s="168"/>
      <c r="S202" s="168"/>
      <c r="T202" s="168"/>
      <c r="U202" s="168"/>
      <c r="V202" s="168"/>
      <c r="W202" s="169"/>
      <c r="X202" s="169"/>
      <c r="Y202" s="169"/>
      <c r="Z202" s="169"/>
      <c r="AA202" s="169"/>
      <c r="AB202" s="169"/>
      <c r="AC202" s="169"/>
      <c r="AD202" s="169"/>
    </row>
    <row r="203" spans="2:30" s="154" customFormat="1" ht="13">
      <c r="B203" s="201" t="s">
        <v>67</v>
      </c>
      <c r="C203" s="153"/>
      <c r="D203" s="95">
        <f>SUM(D204:D207)</f>
        <v>0</v>
      </c>
      <c r="E203" s="204"/>
      <c r="F203" s="207"/>
      <c r="G203" s="207"/>
      <c r="H203" s="207"/>
      <c r="I203" s="207"/>
      <c r="J203" s="207"/>
      <c r="K203" s="207"/>
      <c r="L203" s="207"/>
      <c r="M203" s="207"/>
      <c r="N203" s="207"/>
      <c r="O203" s="207"/>
      <c r="P203" s="207"/>
      <c r="Q203" s="207"/>
      <c r="R203" s="207"/>
      <c r="S203" s="207"/>
      <c r="T203" s="207"/>
      <c r="U203" s="207"/>
      <c r="V203" s="207"/>
      <c r="W203" s="207"/>
      <c r="X203" s="207"/>
      <c r="Y203" s="207"/>
      <c r="Z203" s="207"/>
      <c r="AA203" s="207"/>
      <c r="AB203" s="207"/>
      <c r="AC203" s="207"/>
      <c r="AD203" s="207"/>
    </row>
    <row r="204" spans="2:30" s="154" customFormat="1">
      <c r="B204" s="202"/>
      <c r="C204" s="112"/>
      <c r="D204" s="170"/>
      <c r="E204" s="205"/>
      <c r="F204" s="208"/>
      <c r="G204" s="208"/>
      <c r="H204" s="208"/>
      <c r="I204" s="208"/>
      <c r="J204" s="208"/>
      <c r="K204" s="208"/>
      <c r="L204" s="208"/>
      <c r="M204" s="208"/>
      <c r="N204" s="208"/>
      <c r="O204" s="208"/>
      <c r="P204" s="208"/>
      <c r="Q204" s="208"/>
      <c r="R204" s="208"/>
      <c r="S204" s="208"/>
      <c r="T204" s="208"/>
      <c r="U204" s="208"/>
      <c r="V204" s="208"/>
      <c r="W204" s="208"/>
      <c r="X204" s="208"/>
      <c r="Y204" s="208"/>
      <c r="Z204" s="208"/>
      <c r="AA204" s="208"/>
      <c r="AB204" s="208"/>
      <c r="AC204" s="208"/>
      <c r="AD204" s="208"/>
    </row>
    <row r="205" spans="2:30" s="154" customFormat="1">
      <c r="B205" s="202"/>
      <c r="C205" s="112"/>
      <c r="D205" s="170"/>
      <c r="E205" s="205"/>
      <c r="F205" s="208"/>
      <c r="G205" s="208"/>
      <c r="H205" s="208"/>
      <c r="I205" s="208"/>
      <c r="J205" s="208"/>
      <c r="K205" s="208"/>
      <c r="L205" s="208"/>
      <c r="M205" s="208"/>
      <c r="N205" s="208"/>
      <c r="O205" s="208"/>
      <c r="P205" s="208"/>
      <c r="Q205" s="208"/>
      <c r="R205" s="208"/>
      <c r="S205" s="208"/>
      <c r="T205" s="208"/>
      <c r="U205" s="208"/>
      <c r="V205" s="208"/>
      <c r="W205" s="208"/>
      <c r="X205" s="208"/>
      <c r="Y205" s="208"/>
      <c r="Z205" s="208"/>
      <c r="AA205" s="208"/>
      <c r="AB205" s="208"/>
      <c r="AC205" s="208"/>
      <c r="AD205" s="208"/>
    </row>
    <row r="206" spans="2:30" s="154" customFormat="1">
      <c r="B206" s="202"/>
      <c r="C206" s="112"/>
      <c r="D206" s="170"/>
      <c r="E206" s="205"/>
      <c r="F206" s="208"/>
      <c r="G206" s="208"/>
      <c r="H206" s="208"/>
      <c r="I206" s="208"/>
      <c r="J206" s="208"/>
      <c r="K206" s="208"/>
      <c r="L206" s="208"/>
      <c r="M206" s="208"/>
      <c r="N206" s="208"/>
      <c r="O206" s="208"/>
      <c r="P206" s="208"/>
      <c r="Q206" s="208"/>
      <c r="R206" s="208"/>
      <c r="S206" s="208"/>
      <c r="T206" s="208"/>
      <c r="U206" s="208"/>
      <c r="V206" s="208"/>
      <c r="W206" s="208"/>
      <c r="X206" s="208"/>
      <c r="Y206" s="208"/>
      <c r="Z206" s="208"/>
      <c r="AA206" s="208"/>
      <c r="AB206" s="208"/>
      <c r="AC206" s="208"/>
      <c r="AD206" s="208"/>
    </row>
    <row r="207" spans="2:30" s="154" customFormat="1">
      <c r="B207" s="203"/>
      <c r="C207" s="112"/>
      <c r="D207" s="170"/>
      <c r="E207" s="206"/>
      <c r="F207" s="209"/>
      <c r="G207" s="209"/>
      <c r="H207" s="209"/>
      <c r="I207" s="209"/>
      <c r="J207" s="209"/>
      <c r="K207" s="209"/>
      <c r="L207" s="209"/>
      <c r="M207" s="209"/>
      <c r="N207" s="209"/>
      <c r="O207" s="209"/>
      <c r="P207" s="209"/>
      <c r="Q207" s="209"/>
      <c r="R207" s="209"/>
      <c r="S207" s="209"/>
      <c r="T207" s="209"/>
      <c r="U207" s="209"/>
      <c r="V207" s="209"/>
      <c r="W207" s="209"/>
      <c r="X207" s="209"/>
      <c r="Y207" s="209"/>
      <c r="Z207" s="209"/>
      <c r="AA207" s="209"/>
      <c r="AB207" s="209"/>
      <c r="AC207" s="209"/>
      <c r="AD207" s="209"/>
    </row>
    <row r="208" spans="2:30" s="154" customFormat="1" ht="13">
      <c r="B208" s="201" t="s">
        <v>68</v>
      </c>
      <c r="C208" s="153"/>
      <c r="D208" s="95">
        <f>SUM(D209:D212)</f>
        <v>0</v>
      </c>
      <c r="E208" s="204"/>
      <c r="F208" s="207"/>
      <c r="G208" s="207"/>
      <c r="H208" s="207"/>
      <c r="I208" s="207"/>
      <c r="J208" s="207"/>
      <c r="K208" s="207"/>
      <c r="L208" s="207"/>
      <c r="M208" s="207"/>
      <c r="N208" s="207"/>
      <c r="O208" s="207"/>
      <c r="P208" s="207"/>
      <c r="Q208" s="207"/>
      <c r="R208" s="207"/>
      <c r="S208" s="207"/>
      <c r="T208" s="207"/>
      <c r="U208" s="207"/>
      <c r="V208" s="207"/>
      <c r="W208" s="207"/>
      <c r="X208" s="207"/>
      <c r="Y208" s="207"/>
      <c r="Z208" s="207"/>
      <c r="AA208" s="207"/>
      <c r="AB208" s="207"/>
      <c r="AC208" s="207"/>
      <c r="AD208" s="207"/>
    </row>
    <row r="209" spans="2:30" s="154" customFormat="1">
      <c r="B209" s="202"/>
      <c r="C209" s="112"/>
      <c r="D209" s="170"/>
      <c r="E209" s="205"/>
      <c r="F209" s="208"/>
      <c r="G209" s="208"/>
      <c r="H209" s="208"/>
      <c r="I209" s="208"/>
      <c r="J209" s="208"/>
      <c r="K209" s="208"/>
      <c r="L209" s="208"/>
      <c r="M209" s="208"/>
      <c r="N209" s="208"/>
      <c r="O209" s="208"/>
      <c r="P209" s="208"/>
      <c r="Q209" s="208"/>
      <c r="R209" s="208"/>
      <c r="S209" s="208"/>
      <c r="T209" s="208"/>
      <c r="U209" s="208"/>
      <c r="V209" s="208"/>
      <c r="W209" s="208"/>
      <c r="X209" s="208"/>
      <c r="Y209" s="208"/>
      <c r="Z209" s="208"/>
      <c r="AA209" s="208"/>
      <c r="AB209" s="208"/>
      <c r="AC209" s="208"/>
      <c r="AD209" s="208"/>
    </row>
    <row r="210" spans="2:30" s="154" customFormat="1">
      <c r="B210" s="202"/>
      <c r="C210" s="112"/>
      <c r="D210" s="170"/>
      <c r="E210" s="205"/>
      <c r="F210" s="208"/>
      <c r="G210" s="208"/>
      <c r="H210" s="208"/>
      <c r="I210" s="208"/>
      <c r="J210" s="208"/>
      <c r="K210" s="208"/>
      <c r="L210" s="208"/>
      <c r="M210" s="208"/>
      <c r="N210" s="208"/>
      <c r="O210" s="208"/>
      <c r="P210" s="208"/>
      <c r="Q210" s="208"/>
      <c r="R210" s="208"/>
      <c r="S210" s="208"/>
      <c r="T210" s="208"/>
      <c r="U210" s="208"/>
      <c r="V210" s="208"/>
      <c r="W210" s="208"/>
      <c r="X210" s="208"/>
      <c r="Y210" s="208"/>
      <c r="Z210" s="208"/>
      <c r="AA210" s="208"/>
      <c r="AB210" s="208"/>
      <c r="AC210" s="208"/>
      <c r="AD210" s="208"/>
    </row>
    <row r="211" spans="2:30" s="154" customFormat="1">
      <c r="B211" s="202"/>
      <c r="C211" s="112"/>
      <c r="D211" s="170"/>
      <c r="E211" s="205"/>
      <c r="F211" s="208"/>
      <c r="G211" s="208"/>
      <c r="H211" s="208"/>
      <c r="I211" s="208"/>
      <c r="J211" s="208"/>
      <c r="K211" s="208"/>
      <c r="L211" s="208"/>
      <c r="M211" s="208"/>
      <c r="N211" s="208"/>
      <c r="O211" s="208"/>
      <c r="P211" s="208"/>
      <c r="Q211" s="208"/>
      <c r="R211" s="208"/>
      <c r="S211" s="208"/>
      <c r="T211" s="208"/>
      <c r="U211" s="208"/>
      <c r="V211" s="208"/>
      <c r="W211" s="208"/>
      <c r="X211" s="208"/>
      <c r="Y211" s="208"/>
      <c r="Z211" s="208"/>
      <c r="AA211" s="208"/>
      <c r="AB211" s="208"/>
      <c r="AC211" s="208"/>
      <c r="AD211" s="208"/>
    </row>
    <row r="212" spans="2:30" s="154" customFormat="1">
      <c r="B212" s="203"/>
      <c r="C212" s="112"/>
      <c r="D212" s="170"/>
      <c r="E212" s="206"/>
      <c r="F212" s="209"/>
      <c r="G212" s="209"/>
      <c r="H212" s="209"/>
      <c r="I212" s="209"/>
      <c r="J212" s="209"/>
      <c r="K212" s="209"/>
      <c r="L212" s="209"/>
      <c r="M212" s="209"/>
      <c r="N212" s="209"/>
      <c r="O212" s="209"/>
      <c r="P212" s="209"/>
      <c r="Q212" s="209"/>
      <c r="R212" s="209"/>
      <c r="S212" s="209"/>
      <c r="T212" s="209"/>
      <c r="U212" s="209"/>
      <c r="V212" s="209"/>
      <c r="W212" s="209"/>
      <c r="X212" s="209"/>
      <c r="Y212" s="209"/>
      <c r="Z212" s="209"/>
      <c r="AA212" s="209"/>
      <c r="AB212" s="209"/>
      <c r="AC212" s="209"/>
      <c r="AD212" s="209"/>
    </row>
    <row r="213" spans="2:30" s="154" customFormat="1" ht="25" customHeight="1">
      <c r="B213" s="201" t="s">
        <v>358</v>
      </c>
      <c r="C213" s="159"/>
      <c r="D213" s="95">
        <f>SUM(D214:D217)</f>
        <v>0</v>
      </c>
      <c r="E213" s="204"/>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row>
    <row r="214" spans="2:30" s="154" customFormat="1">
      <c r="B214" s="202"/>
      <c r="C214" s="112"/>
      <c r="D214" s="170"/>
      <c r="E214" s="205"/>
      <c r="F214" s="208"/>
      <c r="G214" s="208"/>
      <c r="H214" s="208"/>
      <c r="I214" s="208"/>
      <c r="J214" s="208"/>
      <c r="K214" s="208"/>
      <c r="L214" s="208"/>
      <c r="M214" s="208"/>
      <c r="N214" s="208"/>
      <c r="O214" s="208"/>
      <c r="P214" s="208"/>
      <c r="Q214" s="208"/>
      <c r="R214" s="208"/>
      <c r="S214" s="208"/>
      <c r="T214" s="208"/>
      <c r="U214" s="208"/>
      <c r="V214" s="208"/>
      <c r="W214" s="208"/>
      <c r="X214" s="208"/>
      <c r="Y214" s="208"/>
      <c r="Z214" s="208"/>
      <c r="AA214" s="208"/>
      <c r="AB214" s="208"/>
      <c r="AC214" s="208"/>
      <c r="AD214" s="208"/>
    </row>
    <row r="215" spans="2:30" s="154" customFormat="1">
      <c r="B215" s="202"/>
      <c r="C215" s="112"/>
      <c r="D215" s="170"/>
      <c r="E215" s="205"/>
      <c r="F215" s="208"/>
      <c r="G215" s="208"/>
      <c r="H215" s="208"/>
      <c r="I215" s="208"/>
      <c r="J215" s="208"/>
      <c r="K215" s="208"/>
      <c r="L215" s="208"/>
      <c r="M215" s="208"/>
      <c r="N215" s="208"/>
      <c r="O215" s="208"/>
      <c r="P215" s="208"/>
      <c r="Q215" s="208"/>
      <c r="R215" s="208"/>
      <c r="S215" s="208"/>
      <c r="T215" s="208"/>
      <c r="U215" s="208"/>
      <c r="V215" s="208"/>
      <c r="W215" s="208"/>
      <c r="X215" s="208"/>
      <c r="Y215" s="208"/>
      <c r="Z215" s="208"/>
      <c r="AA215" s="208"/>
      <c r="AB215" s="208"/>
      <c r="AC215" s="208"/>
      <c r="AD215" s="208"/>
    </row>
    <row r="216" spans="2:30" s="154" customFormat="1">
      <c r="B216" s="202"/>
      <c r="C216" s="112"/>
      <c r="D216" s="170"/>
      <c r="E216" s="205"/>
      <c r="F216" s="208"/>
      <c r="G216" s="208"/>
      <c r="H216" s="208"/>
      <c r="I216" s="208"/>
      <c r="J216" s="208"/>
      <c r="K216" s="208"/>
      <c r="L216" s="208"/>
      <c r="M216" s="208"/>
      <c r="N216" s="208"/>
      <c r="O216" s="208"/>
      <c r="P216" s="208"/>
      <c r="Q216" s="208"/>
      <c r="R216" s="208"/>
      <c r="S216" s="208"/>
      <c r="T216" s="208"/>
      <c r="U216" s="208"/>
      <c r="V216" s="208"/>
      <c r="W216" s="208"/>
      <c r="X216" s="208"/>
      <c r="Y216" s="208"/>
      <c r="Z216" s="208"/>
      <c r="AA216" s="208"/>
      <c r="AB216" s="208"/>
      <c r="AC216" s="208"/>
      <c r="AD216" s="208"/>
    </row>
    <row r="217" spans="2:30" s="154" customFormat="1">
      <c r="B217" s="203"/>
      <c r="C217" s="112"/>
      <c r="D217" s="170"/>
      <c r="E217" s="206"/>
      <c r="F217" s="209"/>
      <c r="G217" s="209"/>
      <c r="H217" s="209"/>
      <c r="I217" s="209"/>
      <c r="J217" s="209"/>
      <c r="K217" s="209"/>
      <c r="L217" s="209"/>
      <c r="M217" s="209"/>
      <c r="N217" s="209"/>
      <c r="O217" s="209"/>
      <c r="P217" s="209"/>
      <c r="Q217" s="209"/>
      <c r="R217" s="209"/>
      <c r="S217" s="209"/>
      <c r="T217" s="209"/>
      <c r="U217" s="209"/>
      <c r="V217" s="209"/>
      <c r="W217" s="209"/>
      <c r="X217" s="209"/>
      <c r="Y217" s="209"/>
      <c r="Z217" s="209"/>
      <c r="AA217" s="209"/>
      <c r="AB217" s="209"/>
      <c r="AC217" s="209"/>
      <c r="AD217" s="209"/>
    </row>
    <row r="218" spans="2:30" s="154" customFormat="1" ht="13">
      <c r="B218" s="201" t="s">
        <v>359</v>
      </c>
      <c r="C218" s="153"/>
      <c r="D218" s="95">
        <f>SUM(D219:D222)</f>
        <v>0</v>
      </c>
      <c r="E218" s="204"/>
      <c r="F218" s="207"/>
      <c r="G218" s="207"/>
      <c r="H218" s="207"/>
      <c r="I218" s="207"/>
      <c r="J218" s="207"/>
      <c r="K218" s="207"/>
      <c r="L218" s="207"/>
      <c r="M218" s="207"/>
      <c r="N218" s="207"/>
      <c r="O218" s="207"/>
      <c r="P218" s="207"/>
      <c r="Q218" s="207"/>
      <c r="R218" s="207"/>
      <c r="S218" s="207"/>
      <c r="T218" s="207"/>
      <c r="U218" s="207"/>
      <c r="V218" s="207"/>
      <c r="W218" s="207"/>
      <c r="X218" s="207"/>
      <c r="Y218" s="207"/>
      <c r="Z218" s="207"/>
      <c r="AA218" s="207"/>
      <c r="AB218" s="207"/>
      <c r="AC218" s="207"/>
      <c r="AD218" s="207"/>
    </row>
    <row r="219" spans="2:30" s="154" customFormat="1">
      <c r="B219" s="202"/>
      <c r="C219" s="112"/>
      <c r="D219" s="170"/>
      <c r="E219" s="205"/>
      <c r="F219" s="208"/>
      <c r="G219" s="208"/>
      <c r="H219" s="208"/>
      <c r="I219" s="208"/>
      <c r="J219" s="208"/>
      <c r="K219" s="208"/>
      <c r="L219" s="208"/>
      <c r="M219" s="208"/>
      <c r="N219" s="208"/>
      <c r="O219" s="208"/>
      <c r="P219" s="208"/>
      <c r="Q219" s="208"/>
      <c r="R219" s="208"/>
      <c r="S219" s="208"/>
      <c r="T219" s="208"/>
      <c r="U219" s="208"/>
      <c r="V219" s="208"/>
      <c r="W219" s="208"/>
      <c r="X219" s="208"/>
      <c r="Y219" s="208"/>
      <c r="Z219" s="208"/>
      <c r="AA219" s="208"/>
      <c r="AB219" s="208"/>
      <c r="AC219" s="208"/>
      <c r="AD219" s="208"/>
    </row>
    <row r="220" spans="2:30" s="154" customFormat="1">
      <c r="B220" s="202"/>
      <c r="C220" s="112"/>
      <c r="D220" s="170"/>
      <c r="E220" s="205"/>
      <c r="F220" s="208"/>
      <c r="G220" s="208"/>
      <c r="H220" s="208"/>
      <c r="I220" s="208"/>
      <c r="J220" s="208"/>
      <c r="K220" s="208"/>
      <c r="L220" s="208"/>
      <c r="M220" s="208"/>
      <c r="N220" s="208"/>
      <c r="O220" s="208"/>
      <c r="P220" s="208"/>
      <c r="Q220" s="208"/>
      <c r="R220" s="208"/>
      <c r="S220" s="208"/>
      <c r="T220" s="208"/>
      <c r="U220" s="208"/>
      <c r="V220" s="208"/>
      <c r="W220" s="208"/>
      <c r="X220" s="208"/>
      <c r="Y220" s="208"/>
      <c r="Z220" s="208"/>
      <c r="AA220" s="208"/>
      <c r="AB220" s="208"/>
      <c r="AC220" s="208"/>
      <c r="AD220" s="208"/>
    </row>
    <row r="221" spans="2:30" s="154" customFormat="1">
      <c r="B221" s="202"/>
      <c r="C221" s="112"/>
      <c r="D221" s="170"/>
      <c r="E221" s="205"/>
      <c r="F221" s="208"/>
      <c r="G221" s="208"/>
      <c r="H221" s="208"/>
      <c r="I221" s="208"/>
      <c r="J221" s="208"/>
      <c r="K221" s="208"/>
      <c r="L221" s="208"/>
      <c r="M221" s="208"/>
      <c r="N221" s="208"/>
      <c r="O221" s="208"/>
      <c r="P221" s="208"/>
      <c r="Q221" s="208"/>
      <c r="R221" s="208"/>
      <c r="S221" s="208"/>
      <c r="T221" s="208"/>
      <c r="U221" s="208"/>
      <c r="V221" s="208"/>
      <c r="W221" s="208"/>
      <c r="X221" s="208"/>
      <c r="Y221" s="208"/>
      <c r="Z221" s="208"/>
      <c r="AA221" s="208"/>
      <c r="AB221" s="208"/>
      <c r="AC221" s="208"/>
      <c r="AD221" s="208"/>
    </row>
    <row r="222" spans="2:30" s="154" customFormat="1">
      <c r="B222" s="203"/>
      <c r="C222" s="112"/>
      <c r="D222" s="170"/>
      <c r="E222" s="206"/>
      <c r="F222" s="209"/>
      <c r="G222" s="209"/>
      <c r="H222" s="209"/>
      <c r="I222" s="209"/>
      <c r="J222" s="209"/>
      <c r="K222" s="209"/>
      <c r="L222" s="209"/>
      <c r="M222" s="209"/>
      <c r="N222" s="209"/>
      <c r="O222" s="209"/>
      <c r="P222" s="209"/>
      <c r="Q222" s="209"/>
      <c r="R222" s="209"/>
      <c r="S222" s="209"/>
      <c r="T222" s="209"/>
      <c r="U222" s="209"/>
      <c r="V222" s="209"/>
      <c r="W222" s="209"/>
      <c r="X222" s="209"/>
      <c r="Y222" s="209"/>
      <c r="Z222" s="209"/>
      <c r="AA222" s="209"/>
      <c r="AB222" s="209"/>
      <c r="AC222" s="209"/>
      <c r="AD222" s="209"/>
    </row>
    <row r="223" spans="2:30" s="154" customFormat="1" ht="13">
      <c r="B223" s="201" t="s">
        <v>360</v>
      </c>
      <c r="C223" s="153"/>
      <c r="D223" s="95">
        <f>SUM(D224:D227)</f>
        <v>0</v>
      </c>
      <c r="E223" s="204"/>
      <c r="F223" s="207"/>
      <c r="G223" s="207"/>
      <c r="H223" s="207"/>
      <c r="I223" s="207"/>
      <c r="J223" s="207"/>
      <c r="K223" s="207"/>
      <c r="L223" s="207"/>
      <c r="M223" s="207"/>
      <c r="N223" s="207"/>
      <c r="O223" s="207"/>
      <c r="P223" s="207"/>
      <c r="Q223" s="207"/>
      <c r="R223" s="207"/>
      <c r="S223" s="207"/>
      <c r="T223" s="207"/>
      <c r="U223" s="207"/>
      <c r="V223" s="207"/>
      <c r="W223" s="207"/>
      <c r="X223" s="207"/>
      <c r="Y223" s="207"/>
      <c r="Z223" s="207"/>
      <c r="AA223" s="207"/>
      <c r="AB223" s="207"/>
      <c r="AC223" s="207"/>
      <c r="AD223" s="207"/>
    </row>
    <row r="224" spans="2:30" s="154" customFormat="1">
      <c r="B224" s="202"/>
      <c r="C224" s="112"/>
      <c r="D224" s="170"/>
      <c r="E224" s="205"/>
      <c r="F224" s="208"/>
      <c r="G224" s="208"/>
      <c r="H224" s="208"/>
      <c r="I224" s="208"/>
      <c r="J224" s="208"/>
      <c r="K224" s="208"/>
      <c r="L224" s="208"/>
      <c r="M224" s="208"/>
      <c r="N224" s="208"/>
      <c r="O224" s="208"/>
      <c r="P224" s="208"/>
      <c r="Q224" s="208"/>
      <c r="R224" s="208"/>
      <c r="S224" s="208"/>
      <c r="T224" s="208"/>
      <c r="U224" s="208"/>
      <c r="V224" s="208"/>
      <c r="W224" s="208"/>
      <c r="X224" s="208"/>
      <c r="Y224" s="208"/>
      <c r="Z224" s="208"/>
      <c r="AA224" s="208"/>
      <c r="AB224" s="208"/>
      <c r="AC224" s="208"/>
      <c r="AD224" s="208"/>
    </row>
    <row r="225" spans="2:30" s="154" customFormat="1">
      <c r="B225" s="202"/>
      <c r="C225" s="112"/>
      <c r="D225" s="170"/>
      <c r="E225" s="205"/>
      <c r="F225" s="208"/>
      <c r="G225" s="208"/>
      <c r="H225" s="208"/>
      <c r="I225" s="208"/>
      <c r="J225" s="208"/>
      <c r="K225" s="208"/>
      <c r="L225" s="208"/>
      <c r="M225" s="208"/>
      <c r="N225" s="208"/>
      <c r="O225" s="208"/>
      <c r="P225" s="208"/>
      <c r="Q225" s="208"/>
      <c r="R225" s="208"/>
      <c r="S225" s="208"/>
      <c r="T225" s="208"/>
      <c r="U225" s="208"/>
      <c r="V225" s="208"/>
      <c r="W225" s="208"/>
      <c r="X225" s="208"/>
      <c r="Y225" s="208"/>
      <c r="Z225" s="208"/>
      <c r="AA225" s="208"/>
      <c r="AB225" s="208"/>
      <c r="AC225" s="208"/>
      <c r="AD225" s="208"/>
    </row>
    <row r="226" spans="2:30" s="154" customFormat="1">
      <c r="B226" s="202"/>
      <c r="C226" s="112"/>
      <c r="D226" s="170"/>
      <c r="E226" s="205"/>
      <c r="F226" s="208"/>
      <c r="G226" s="208"/>
      <c r="H226" s="208"/>
      <c r="I226" s="208"/>
      <c r="J226" s="208"/>
      <c r="K226" s="208"/>
      <c r="L226" s="208"/>
      <c r="M226" s="208"/>
      <c r="N226" s="208"/>
      <c r="O226" s="208"/>
      <c r="P226" s="208"/>
      <c r="Q226" s="208"/>
      <c r="R226" s="208"/>
      <c r="S226" s="208"/>
      <c r="T226" s="208"/>
      <c r="U226" s="208"/>
      <c r="V226" s="208"/>
      <c r="W226" s="208"/>
      <c r="X226" s="208"/>
      <c r="Y226" s="208"/>
      <c r="Z226" s="208"/>
      <c r="AA226" s="208"/>
      <c r="AB226" s="208"/>
      <c r="AC226" s="208"/>
      <c r="AD226" s="208"/>
    </row>
    <row r="227" spans="2:30" s="154" customFormat="1">
      <c r="B227" s="203"/>
      <c r="C227" s="112"/>
      <c r="D227" s="170"/>
      <c r="E227" s="206"/>
      <c r="F227" s="209"/>
      <c r="G227" s="209"/>
      <c r="H227" s="209"/>
      <c r="I227" s="209"/>
      <c r="J227" s="209"/>
      <c r="K227" s="209"/>
      <c r="L227" s="209"/>
      <c r="M227" s="209"/>
      <c r="N227" s="209"/>
      <c r="O227" s="209"/>
      <c r="P227" s="209"/>
      <c r="Q227" s="209"/>
      <c r="R227" s="209"/>
      <c r="S227" s="209"/>
      <c r="T227" s="209"/>
      <c r="U227" s="209"/>
      <c r="V227" s="209"/>
      <c r="W227" s="209"/>
      <c r="X227" s="209"/>
      <c r="Y227" s="209"/>
      <c r="Z227" s="209"/>
      <c r="AA227" s="209"/>
      <c r="AB227" s="209"/>
      <c r="AC227" s="209"/>
      <c r="AD227" s="209"/>
    </row>
    <row r="228" spans="2:30" s="154" customFormat="1" ht="13">
      <c r="B228" s="201" t="s">
        <v>361</v>
      </c>
      <c r="C228" s="157"/>
      <c r="D228" s="95">
        <f>SUM(D229:D232)</f>
        <v>0</v>
      </c>
      <c r="E228" s="204"/>
      <c r="F228" s="207"/>
      <c r="G228" s="207"/>
      <c r="H228" s="207"/>
      <c r="I228" s="207"/>
      <c r="J228" s="207"/>
      <c r="K228" s="207"/>
      <c r="L228" s="207"/>
      <c r="M228" s="207"/>
      <c r="N228" s="207"/>
      <c r="O228" s="207"/>
      <c r="P228" s="207"/>
      <c r="Q228" s="207"/>
      <c r="R228" s="207"/>
      <c r="S228" s="207"/>
      <c r="T228" s="207"/>
      <c r="U228" s="207"/>
      <c r="V228" s="207"/>
      <c r="W228" s="207"/>
      <c r="X228" s="207"/>
      <c r="Y228" s="207"/>
      <c r="Z228" s="207"/>
      <c r="AA228" s="207"/>
      <c r="AB228" s="207"/>
      <c r="AC228" s="207"/>
      <c r="AD228" s="207"/>
    </row>
    <row r="229" spans="2:30" s="154" customFormat="1">
      <c r="B229" s="202"/>
      <c r="C229" s="112"/>
      <c r="D229" s="170"/>
      <c r="E229" s="205"/>
      <c r="F229" s="208"/>
      <c r="G229" s="208"/>
      <c r="H229" s="208"/>
      <c r="I229" s="208"/>
      <c r="J229" s="208"/>
      <c r="K229" s="208"/>
      <c r="L229" s="208"/>
      <c r="M229" s="208"/>
      <c r="N229" s="208"/>
      <c r="O229" s="208"/>
      <c r="P229" s="208"/>
      <c r="Q229" s="208"/>
      <c r="R229" s="208"/>
      <c r="S229" s="208"/>
      <c r="T229" s="208"/>
      <c r="U229" s="208"/>
      <c r="V229" s="208"/>
      <c r="W229" s="208"/>
      <c r="X229" s="208"/>
      <c r="Y229" s="208"/>
      <c r="Z229" s="208"/>
      <c r="AA229" s="208"/>
      <c r="AB229" s="208"/>
      <c r="AC229" s="208"/>
      <c r="AD229" s="208"/>
    </row>
    <row r="230" spans="2:30" s="154" customFormat="1">
      <c r="B230" s="202"/>
      <c r="C230" s="112"/>
      <c r="D230" s="170"/>
      <c r="E230" s="205"/>
      <c r="F230" s="208"/>
      <c r="G230" s="208"/>
      <c r="H230" s="208"/>
      <c r="I230" s="208"/>
      <c r="J230" s="208"/>
      <c r="K230" s="208"/>
      <c r="L230" s="208"/>
      <c r="M230" s="208"/>
      <c r="N230" s="208"/>
      <c r="O230" s="208"/>
      <c r="P230" s="208"/>
      <c r="Q230" s="208"/>
      <c r="R230" s="208"/>
      <c r="S230" s="208"/>
      <c r="T230" s="208"/>
      <c r="U230" s="208"/>
      <c r="V230" s="208"/>
      <c r="W230" s="208"/>
      <c r="X230" s="208"/>
      <c r="Y230" s="208"/>
      <c r="Z230" s="208"/>
      <c r="AA230" s="208"/>
      <c r="AB230" s="208"/>
      <c r="AC230" s="208"/>
      <c r="AD230" s="208"/>
    </row>
    <row r="231" spans="2:30" s="154" customFormat="1">
      <c r="B231" s="202"/>
      <c r="C231" s="112"/>
      <c r="D231" s="170"/>
      <c r="E231" s="205"/>
      <c r="F231" s="208"/>
      <c r="G231" s="208"/>
      <c r="H231" s="208"/>
      <c r="I231" s="208"/>
      <c r="J231" s="208"/>
      <c r="K231" s="208"/>
      <c r="L231" s="208"/>
      <c r="M231" s="208"/>
      <c r="N231" s="208"/>
      <c r="O231" s="208"/>
      <c r="P231" s="208"/>
      <c r="Q231" s="208"/>
      <c r="R231" s="208"/>
      <c r="S231" s="208"/>
      <c r="T231" s="208"/>
      <c r="U231" s="208"/>
      <c r="V231" s="208"/>
      <c r="W231" s="208"/>
      <c r="X231" s="208"/>
      <c r="Y231" s="208"/>
      <c r="Z231" s="208"/>
      <c r="AA231" s="208"/>
      <c r="AB231" s="208"/>
      <c r="AC231" s="208"/>
      <c r="AD231" s="208"/>
    </row>
    <row r="232" spans="2:30" s="154" customFormat="1">
      <c r="B232" s="203"/>
      <c r="C232" s="112"/>
      <c r="D232" s="170"/>
      <c r="E232" s="206"/>
      <c r="F232" s="209"/>
      <c r="G232" s="209"/>
      <c r="H232" s="209"/>
      <c r="I232" s="209"/>
      <c r="J232" s="209"/>
      <c r="K232" s="209"/>
      <c r="L232" s="209"/>
      <c r="M232" s="209"/>
      <c r="N232" s="209"/>
      <c r="O232" s="209"/>
      <c r="P232" s="209"/>
      <c r="Q232" s="209"/>
      <c r="R232" s="209"/>
      <c r="S232" s="209"/>
      <c r="T232" s="209"/>
      <c r="U232" s="209"/>
      <c r="V232" s="209"/>
      <c r="W232" s="209"/>
      <c r="X232" s="209"/>
      <c r="Y232" s="209"/>
      <c r="Z232" s="209"/>
      <c r="AA232" s="209"/>
      <c r="AB232" s="209"/>
      <c r="AC232" s="209"/>
      <c r="AD232" s="209"/>
    </row>
    <row r="233" spans="2:30" s="154" customFormat="1" ht="13">
      <c r="B233" s="201" t="s">
        <v>362</v>
      </c>
      <c r="C233" s="157"/>
      <c r="D233" s="95">
        <f>SUM(D234:D237)</f>
        <v>0</v>
      </c>
      <c r="E233" s="204"/>
      <c r="F233" s="207"/>
      <c r="G233" s="207"/>
      <c r="H233" s="207"/>
      <c r="I233" s="207"/>
      <c r="J233" s="207"/>
      <c r="K233" s="207"/>
      <c r="L233" s="207"/>
      <c r="M233" s="207"/>
      <c r="N233" s="207"/>
      <c r="O233" s="207"/>
      <c r="P233" s="207"/>
      <c r="Q233" s="207"/>
      <c r="R233" s="207"/>
      <c r="S233" s="207"/>
      <c r="T233" s="207"/>
      <c r="U233" s="207"/>
      <c r="V233" s="207"/>
      <c r="W233" s="207"/>
      <c r="X233" s="207"/>
      <c r="Y233" s="207"/>
      <c r="Z233" s="207"/>
      <c r="AA233" s="207"/>
      <c r="AB233" s="207"/>
      <c r="AC233" s="207"/>
      <c r="AD233" s="207"/>
    </row>
    <row r="234" spans="2:30" s="154" customFormat="1">
      <c r="B234" s="202"/>
      <c r="C234" s="112"/>
      <c r="D234" s="170"/>
      <c r="E234" s="205"/>
      <c r="F234" s="208"/>
      <c r="G234" s="208"/>
      <c r="H234" s="208"/>
      <c r="I234" s="208"/>
      <c r="J234" s="208"/>
      <c r="K234" s="208"/>
      <c r="L234" s="208"/>
      <c r="M234" s="208"/>
      <c r="N234" s="208"/>
      <c r="O234" s="208"/>
      <c r="P234" s="208"/>
      <c r="Q234" s="208"/>
      <c r="R234" s="208"/>
      <c r="S234" s="208"/>
      <c r="T234" s="208"/>
      <c r="U234" s="208"/>
      <c r="V234" s="208"/>
      <c r="W234" s="208"/>
      <c r="X234" s="208"/>
      <c r="Y234" s="208"/>
      <c r="Z234" s="208"/>
      <c r="AA234" s="208"/>
      <c r="AB234" s="208"/>
      <c r="AC234" s="208"/>
      <c r="AD234" s="208"/>
    </row>
    <row r="235" spans="2:30" s="154" customFormat="1">
      <c r="B235" s="202"/>
      <c r="C235" s="112"/>
      <c r="D235" s="170"/>
      <c r="E235" s="205"/>
      <c r="F235" s="208"/>
      <c r="G235" s="208"/>
      <c r="H235" s="208"/>
      <c r="I235" s="208"/>
      <c r="J235" s="208"/>
      <c r="K235" s="208"/>
      <c r="L235" s="208"/>
      <c r="M235" s="208"/>
      <c r="N235" s="208"/>
      <c r="O235" s="208"/>
      <c r="P235" s="208"/>
      <c r="Q235" s="208"/>
      <c r="R235" s="208"/>
      <c r="S235" s="208"/>
      <c r="T235" s="208"/>
      <c r="U235" s="208"/>
      <c r="V235" s="208"/>
      <c r="W235" s="208"/>
      <c r="X235" s="208"/>
      <c r="Y235" s="208"/>
      <c r="Z235" s="208"/>
      <c r="AA235" s="208"/>
      <c r="AB235" s="208"/>
      <c r="AC235" s="208"/>
      <c r="AD235" s="208"/>
    </row>
    <row r="236" spans="2:30" s="154" customFormat="1">
      <c r="B236" s="202"/>
      <c r="C236" s="112"/>
      <c r="D236" s="170"/>
      <c r="E236" s="205"/>
      <c r="F236" s="208"/>
      <c r="G236" s="208"/>
      <c r="H236" s="208"/>
      <c r="I236" s="208"/>
      <c r="J236" s="208"/>
      <c r="K236" s="208"/>
      <c r="L236" s="208"/>
      <c r="M236" s="208"/>
      <c r="N236" s="208"/>
      <c r="O236" s="208"/>
      <c r="P236" s="208"/>
      <c r="Q236" s="208"/>
      <c r="R236" s="208"/>
      <c r="S236" s="208"/>
      <c r="T236" s="208"/>
      <c r="U236" s="208"/>
      <c r="V236" s="208"/>
      <c r="W236" s="208"/>
      <c r="X236" s="208"/>
      <c r="Y236" s="208"/>
      <c r="Z236" s="208"/>
      <c r="AA236" s="208"/>
      <c r="AB236" s="208"/>
      <c r="AC236" s="208"/>
      <c r="AD236" s="208"/>
    </row>
    <row r="237" spans="2:30" s="154" customFormat="1">
      <c r="B237" s="203"/>
      <c r="C237" s="112"/>
      <c r="D237" s="170"/>
      <c r="E237" s="206"/>
      <c r="F237" s="209"/>
      <c r="G237" s="209"/>
      <c r="H237" s="209"/>
      <c r="I237" s="209"/>
      <c r="J237" s="209"/>
      <c r="K237" s="209"/>
      <c r="L237" s="209"/>
      <c r="M237" s="209"/>
      <c r="N237" s="209"/>
      <c r="O237" s="209"/>
      <c r="P237" s="209"/>
      <c r="Q237" s="209"/>
      <c r="R237" s="209"/>
      <c r="S237" s="209"/>
      <c r="T237" s="209"/>
      <c r="U237" s="209"/>
      <c r="V237" s="209"/>
      <c r="W237" s="209"/>
      <c r="X237" s="209"/>
      <c r="Y237" s="209"/>
      <c r="Z237" s="209"/>
      <c r="AA237" s="209"/>
      <c r="AB237" s="209"/>
      <c r="AC237" s="209"/>
      <c r="AD237" s="209"/>
    </row>
    <row r="238" spans="2:30" s="154" customFormat="1" ht="13">
      <c r="B238" s="160" t="s">
        <v>69</v>
      </c>
      <c r="C238" s="230"/>
      <c r="D238" s="230"/>
      <c r="E238" s="230"/>
      <c r="F238" s="230"/>
      <c r="G238" s="230"/>
      <c r="H238" s="230"/>
      <c r="I238" s="230"/>
      <c r="J238" s="230"/>
      <c r="K238" s="230"/>
      <c r="L238" s="230"/>
      <c r="M238" s="230"/>
      <c r="N238" s="230"/>
      <c r="O238" s="230"/>
      <c r="P238" s="230"/>
      <c r="Q238" s="230"/>
      <c r="R238" s="230"/>
      <c r="S238" s="230"/>
      <c r="T238" s="230"/>
      <c r="U238" s="230"/>
      <c r="V238" s="230"/>
      <c r="W238" s="230"/>
      <c r="X238" s="230"/>
      <c r="Y238" s="230"/>
      <c r="Z238" s="230"/>
      <c r="AA238" s="230"/>
      <c r="AB238" s="230"/>
      <c r="AC238" s="230"/>
      <c r="AD238" s="231"/>
    </row>
    <row r="239" spans="2:30" s="154" customFormat="1" ht="13">
      <c r="B239" s="156" t="s">
        <v>70</v>
      </c>
      <c r="C239" s="165"/>
      <c r="D239" s="93"/>
      <c r="E239" s="111"/>
      <c r="F239" s="158"/>
      <c r="G239" s="90"/>
      <c r="H239" s="90"/>
      <c r="I239" s="90"/>
      <c r="J239" s="90"/>
      <c r="K239" s="90"/>
      <c r="L239" s="90"/>
      <c r="M239" s="90"/>
      <c r="N239" s="90"/>
      <c r="O239" s="90"/>
      <c r="P239" s="90"/>
      <c r="Q239" s="90"/>
      <c r="R239" s="90"/>
      <c r="S239" s="90"/>
      <c r="T239" s="90"/>
      <c r="U239" s="90"/>
      <c r="V239" s="90"/>
      <c r="W239" s="92"/>
      <c r="X239" s="92"/>
      <c r="Y239" s="92"/>
      <c r="Z239" s="92"/>
      <c r="AA239" s="92"/>
      <c r="AB239" s="92"/>
      <c r="AC239" s="92"/>
      <c r="AD239" s="92"/>
    </row>
    <row r="240" spans="2:30" s="154" customFormat="1" ht="13">
      <c r="B240" s="201" t="s">
        <v>71</v>
      </c>
      <c r="C240" s="153"/>
      <c r="D240" s="95">
        <f>SUM(D241:D244)</f>
        <v>0</v>
      </c>
      <c r="E240" s="204"/>
      <c r="F240" s="207"/>
      <c r="G240" s="207"/>
      <c r="H240" s="207"/>
      <c r="I240" s="207"/>
      <c r="J240" s="207"/>
      <c r="K240" s="207"/>
      <c r="L240" s="207"/>
      <c r="M240" s="207"/>
      <c r="N240" s="207"/>
      <c r="O240" s="207"/>
      <c r="P240" s="207"/>
      <c r="Q240" s="207"/>
      <c r="R240" s="207"/>
      <c r="S240" s="207"/>
      <c r="T240" s="207"/>
      <c r="U240" s="207"/>
      <c r="V240" s="207"/>
      <c r="W240" s="207"/>
      <c r="X240" s="207"/>
      <c r="Y240" s="207"/>
      <c r="Z240" s="207"/>
      <c r="AA240" s="207"/>
      <c r="AB240" s="207"/>
      <c r="AC240" s="207"/>
      <c r="AD240" s="207"/>
    </row>
    <row r="241" spans="2:30" s="154" customFormat="1">
      <c r="B241" s="202"/>
      <c r="C241" s="112"/>
      <c r="D241" s="99"/>
      <c r="E241" s="205"/>
      <c r="F241" s="208"/>
      <c r="G241" s="208"/>
      <c r="H241" s="208"/>
      <c r="I241" s="208"/>
      <c r="J241" s="208"/>
      <c r="K241" s="208"/>
      <c r="L241" s="208"/>
      <c r="M241" s="208"/>
      <c r="N241" s="208"/>
      <c r="O241" s="208"/>
      <c r="P241" s="208"/>
      <c r="Q241" s="208"/>
      <c r="R241" s="208"/>
      <c r="S241" s="208"/>
      <c r="T241" s="208"/>
      <c r="U241" s="208"/>
      <c r="V241" s="208"/>
      <c r="W241" s="208"/>
      <c r="X241" s="208"/>
      <c r="Y241" s="208"/>
      <c r="Z241" s="208"/>
      <c r="AA241" s="208"/>
      <c r="AB241" s="208"/>
      <c r="AC241" s="208"/>
      <c r="AD241" s="208"/>
    </row>
    <row r="242" spans="2:30" s="154" customFormat="1">
      <c r="B242" s="202"/>
      <c r="C242" s="112"/>
      <c r="D242" s="99"/>
      <c r="E242" s="205"/>
      <c r="F242" s="208"/>
      <c r="G242" s="208"/>
      <c r="H242" s="208"/>
      <c r="I242" s="208"/>
      <c r="J242" s="208"/>
      <c r="K242" s="208"/>
      <c r="L242" s="208"/>
      <c r="M242" s="208"/>
      <c r="N242" s="208"/>
      <c r="O242" s="208"/>
      <c r="P242" s="208"/>
      <c r="Q242" s="208"/>
      <c r="R242" s="208"/>
      <c r="S242" s="208"/>
      <c r="T242" s="208"/>
      <c r="U242" s="208"/>
      <c r="V242" s="208"/>
      <c r="W242" s="208"/>
      <c r="X242" s="208"/>
      <c r="Y242" s="208"/>
      <c r="Z242" s="208"/>
      <c r="AA242" s="208"/>
      <c r="AB242" s="208"/>
      <c r="AC242" s="208"/>
      <c r="AD242" s="208"/>
    </row>
    <row r="243" spans="2:30" s="154" customFormat="1">
      <c r="B243" s="202"/>
      <c r="C243" s="112"/>
      <c r="D243" s="99"/>
      <c r="E243" s="205"/>
      <c r="F243" s="208"/>
      <c r="G243" s="208"/>
      <c r="H243" s="208"/>
      <c r="I243" s="208"/>
      <c r="J243" s="208"/>
      <c r="K243" s="208"/>
      <c r="L243" s="208"/>
      <c r="M243" s="208"/>
      <c r="N243" s="208"/>
      <c r="O243" s="208"/>
      <c r="P243" s="208"/>
      <c r="Q243" s="208"/>
      <c r="R243" s="208"/>
      <c r="S243" s="208"/>
      <c r="T243" s="208"/>
      <c r="U243" s="208"/>
      <c r="V243" s="208"/>
      <c r="W243" s="208"/>
      <c r="X243" s="208"/>
      <c r="Y243" s="208"/>
      <c r="Z243" s="208"/>
      <c r="AA243" s="208"/>
      <c r="AB243" s="208"/>
      <c r="AC243" s="208"/>
      <c r="AD243" s="208"/>
    </row>
    <row r="244" spans="2:30" s="154" customFormat="1">
      <c r="B244" s="203"/>
      <c r="C244" s="112"/>
      <c r="D244" s="99"/>
      <c r="E244" s="206"/>
      <c r="F244" s="209"/>
      <c r="G244" s="209"/>
      <c r="H244" s="209"/>
      <c r="I244" s="209"/>
      <c r="J244" s="209"/>
      <c r="K244" s="209"/>
      <c r="L244" s="209"/>
      <c r="M244" s="209"/>
      <c r="N244" s="209"/>
      <c r="O244" s="209"/>
      <c r="P244" s="209"/>
      <c r="Q244" s="209"/>
      <c r="R244" s="209"/>
      <c r="S244" s="209"/>
      <c r="T244" s="209"/>
      <c r="U244" s="209"/>
      <c r="V244" s="209"/>
      <c r="W244" s="209"/>
      <c r="X244" s="209"/>
      <c r="Y244" s="209"/>
      <c r="Z244" s="209"/>
      <c r="AA244" s="209"/>
      <c r="AB244" s="209"/>
      <c r="AC244" s="209"/>
      <c r="AD244" s="209"/>
    </row>
    <row r="245" spans="2:30" s="154" customFormat="1" ht="13">
      <c r="B245" s="201" t="s">
        <v>72</v>
      </c>
      <c r="C245" s="153"/>
      <c r="D245" s="95">
        <f>SUM(D246:D249)</f>
        <v>0</v>
      </c>
      <c r="E245" s="204"/>
      <c r="F245" s="207"/>
      <c r="G245" s="207"/>
      <c r="H245" s="207"/>
      <c r="I245" s="207"/>
      <c r="J245" s="207"/>
      <c r="K245" s="207"/>
      <c r="L245" s="207"/>
      <c r="M245" s="207"/>
      <c r="N245" s="207"/>
      <c r="O245" s="207"/>
      <c r="P245" s="207"/>
      <c r="Q245" s="207"/>
      <c r="R245" s="207"/>
      <c r="S245" s="207"/>
      <c r="T245" s="207"/>
      <c r="U245" s="207"/>
      <c r="V245" s="207"/>
      <c r="W245" s="207"/>
      <c r="X245" s="207"/>
      <c r="Y245" s="207"/>
      <c r="Z245" s="207"/>
      <c r="AA245" s="207"/>
      <c r="AB245" s="207"/>
      <c r="AC245" s="207"/>
      <c r="AD245" s="207"/>
    </row>
    <row r="246" spans="2:30" s="154" customFormat="1">
      <c r="B246" s="202"/>
      <c r="C246" s="112"/>
      <c r="D246" s="99"/>
      <c r="E246" s="205"/>
      <c r="F246" s="208"/>
      <c r="G246" s="208"/>
      <c r="H246" s="208"/>
      <c r="I246" s="208"/>
      <c r="J246" s="208"/>
      <c r="K246" s="208"/>
      <c r="L246" s="208"/>
      <c r="M246" s="208"/>
      <c r="N246" s="208"/>
      <c r="O246" s="208"/>
      <c r="P246" s="208"/>
      <c r="Q246" s="208"/>
      <c r="R246" s="208"/>
      <c r="S246" s="208"/>
      <c r="T246" s="208"/>
      <c r="U246" s="208"/>
      <c r="V246" s="208"/>
      <c r="W246" s="208"/>
      <c r="X246" s="208"/>
      <c r="Y246" s="208"/>
      <c r="Z246" s="208"/>
      <c r="AA246" s="208"/>
      <c r="AB246" s="208"/>
      <c r="AC246" s="208"/>
      <c r="AD246" s="208"/>
    </row>
    <row r="247" spans="2:30" s="154" customFormat="1">
      <c r="B247" s="202"/>
      <c r="C247" s="112"/>
      <c r="D247" s="99"/>
      <c r="E247" s="205"/>
      <c r="F247" s="208"/>
      <c r="G247" s="208"/>
      <c r="H247" s="208"/>
      <c r="I247" s="208"/>
      <c r="J247" s="208"/>
      <c r="K247" s="208"/>
      <c r="L247" s="208"/>
      <c r="M247" s="208"/>
      <c r="N247" s="208"/>
      <c r="O247" s="208"/>
      <c r="P247" s="208"/>
      <c r="Q247" s="208"/>
      <c r="R247" s="208"/>
      <c r="S247" s="208"/>
      <c r="T247" s="208"/>
      <c r="U247" s="208"/>
      <c r="V247" s="208"/>
      <c r="W247" s="208"/>
      <c r="X247" s="208"/>
      <c r="Y247" s="208"/>
      <c r="Z247" s="208"/>
      <c r="AA247" s="208"/>
      <c r="AB247" s="208"/>
      <c r="AC247" s="208"/>
      <c r="AD247" s="208"/>
    </row>
    <row r="248" spans="2:30" s="154" customFormat="1">
      <c r="B248" s="202"/>
      <c r="C248" s="112"/>
      <c r="D248" s="99"/>
      <c r="E248" s="205"/>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row>
    <row r="249" spans="2:30" s="154" customFormat="1">
      <c r="B249" s="203"/>
      <c r="C249" s="112"/>
      <c r="D249" s="99"/>
      <c r="E249" s="206"/>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row>
    <row r="250" spans="2:30" s="154" customFormat="1" ht="13">
      <c r="B250" s="201" t="s">
        <v>363</v>
      </c>
      <c r="C250" s="153"/>
      <c r="D250" s="95">
        <f>SUM(D251:D254)</f>
        <v>0</v>
      </c>
      <c r="E250" s="204"/>
      <c r="F250" s="207"/>
      <c r="G250" s="207"/>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row>
    <row r="251" spans="2:30" s="154" customFormat="1">
      <c r="B251" s="202"/>
      <c r="C251" s="112"/>
      <c r="D251" s="101"/>
      <c r="E251" s="205"/>
      <c r="F251" s="208"/>
      <c r="G251" s="208"/>
      <c r="H251" s="208"/>
      <c r="I251" s="208"/>
      <c r="J251" s="208"/>
      <c r="K251" s="208"/>
      <c r="L251" s="208"/>
      <c r="M251" s="208"/>
      <c r="N251" s="208"/>
      <c r="O251" s="208"/>
      <c r="P251" s="208"/>
      <c r="Q251" s="208"/>
      <c r="R251" s="208"/>
      <c r="S251" s="208"/>
      <c r="T251" s="208"/>
      <c r="U251" s="208"/>
      <c r="V251" s="208"/>
      <c r="W251" s="208"/>
      <c r="X251" s="208"/>
      <c r="Y251" s="208"/>
      <c r="Z251" s="208"/>
      <c r="AA251" s="208"/>
      <c r="AB251" s="208"/>
      <c r="AC251" s="208"/>
      <c r="AD251" s="208"/>
    </row>
    <row r="252" spans="2:30" s="154" customFormat="1">
      <c r="B252" s="202"/>
      <c r="C252" s="112"/>
      <c r="D252" s="101"/>
      <c r="E252" s="205"/>
      <c r="F252" s="208"/>
      <c r="G252" s="208"/>
      <c r="H252" s="208"/>
      <c r="I252" s="208"/>
      <c r="J252" s="208"/>
      <c r="K252" s="208"/>
      <c r="L252" s="208"/>
      <c r="M252" s="208"/>
      <c r="N252" s="208"/>
      <c r="O252" s="208"/>
      <c r="P252" s="208"/>
      <c r="Q252" s="208"/>
      <c r="R252" s="208"/>
      <c r="S252" s="208"/>
      <c r="T252" s="208"/>
      <c r="U252" s="208"/>
      <c r="V252" s="208"/>
      <c r="W252" s="208"/>
      <c r="X252" s="208"/>
      <c r="Y252" s="208"/>
      <c r="Z252" s="208"/>
      <c r="AA252" s="208"/>
      <c r="AB252" s="208"/>
      <c r="AC252" s="208"/>
      <c r="AD252" s="208"/>
    </row>
    <row r="253" spans="2:30" s="154" customFormat="1">
      <c r="B253" s="202"/>
      <c r="C253" s="112"/>
      <c r="D253" s="101"/>
      <c r="E253" s="205"/>
      <c r="F253" s="208"/>
      <c r="G253" s="208"/>
      <c r="H253" s="208"/>
      <c r="I253" s="208"/>
      <c r="J253" s="208"/>
      <c r="K253" s="208"/>
      <c r="L253" s="208"/>
      <c r="M253" s="208"/>
      <c r="N253" s="208"/>
      <c r="O253" s="208"/>
      <c r="P253" s="208"/>
      <c r="Q253" s="208"/>
      <c r="R253" s="208"/>
      <c r="S253" s="208"/>
      <c r="T253" s="208"/>
      <c r="U253" s="208"/>
      <c r="V253" s="208"/>
      <c r="W253" s="208"/>
      <c r="X253" s="208"/>
      <c r="Y253" s="208"/>
      <c r="Z253" s="208"/>
      <c r="AA253" s="208"/>
      <c r="AB253" s="208"/>
      <c r="AC253" s="208"/>
      <c r="AD253" s="208"/>
    </row>
    <row r="254" spans="2:30" s="154" customFormat="1">
      <c r="B254" s="203"/>
      <c r="C254" s="112"/>
      <c r="D254" s="101"/>
      <c r="E254" s="206"/>
      <c r="F254" s="209"/>
      <c r="G254" s="209"/>
      <c r="H254" s="209"/>
      <c r="I254" s="209"/>
      <c r="J254" s="209"/>
      <c r="K254" s="209"/>
      <c r="L254" s="209"/>
      <c r="M254" s="209"/>
      <c r="N254" s="209"/>
      <c r="O254" s="209"/>
      <c r="P254" s="209"/>
      <c r="Q254" s="209"/>
      <c r="R254" s="209"/>
      <c r="S254" s="209"/>
      <c r="T254" s="209"/>
      <c r="U254" s="209"/>
      <c r="V254" s="209"/>
      <c r="W254" s="209"/>
      <c r="X254" s="209"/>
      <c r="Y254" s="209"/>
      <c r="Z254" s="209"/>
      <c r="AA254" s="209"/>
      <c r="AB254" s="209"/>
      <c r="AC254" s="209"/>
      <c r="AD254" s="209"/>
    </row>
    <row r="255" spans="2:30" s="154" customFormat="1" ht="13">
      <c r="B255" s="201" t="s">
        <v>73</v>
      </c>
      <c r="C255" s="157"/>
      <c r="D255" s="95">
        <f>SUM(D256:D259)</f>
        <v>0</v>
      </c>
      <c r="E255" s="204"/>
      <c r="F255" s="207"/>
      <c r="G255" s="207"/>
      <c r="H255" s="207"/>
      <c r="I255" s="207"/>
      <c r="J255" s="207"/>
      <c r="K255" s="207"/>
      <c r="L255" s="207"/>
      <c r="M255" s="207"/>
      <c r="N255" s="207"/>
      <c r="O255" s="207"/>
      <c r="P255" s="207"/>
      <c r="Q255" s="207"/>
      <c r="R255" s="207"/>
      <c r="S255" s="207"/>
      <c r="T255" s="207"/>
      <c r="U255" s="207"/>
      <c r="V255" s="207"/>
      <c r="W255" s="207"/>
      <c r="X255" s="207"/>
      <c r="Y255" s="207"/>
      <c r="Z255" s="207"/>
      <c r="AA255" s="207"/>
      <c r="AB255" s="207"/>
      <c r="AC255" s="207"/>
      <c r="AD255" s="207"/>
    </row>
    <row r="256" spans="2:30" s="154" customFormat="1">
      <c r="B256" s="202"/>
      <c r="C256" s="112"/>
      <c r="D256" s="99"/>
      <c r="E256" s="205"/>
      <c r="F256" s="208"/>
      <c r="G256" s="208"/>
      <c r="H256" s="208"/>
      <c r="I256" s="208"/>
      <c r="J256" s="208"/>
      <c r="K256" s="208"/>
      <c r="L256" s="208"/>
      <c r="M256" s="208"/>
      <c r="N256" s="208"/>
      <c r="O256" s="208"/>
      <c r="P256" s="208"/>
      <c r="Q256" s="208"/>
      <c r="R256" s="208"/>
      <c r="S256" s="208"/>
      <c r="T256" s="208"/>
      <c r="U256" s="208"/>
      <c r="V256" s="208"/>
      <c r="W256" s="208"/>
      <c r="X256" s="208"/>
      <c r="Y256" s="208"/>
      <c r="Z256" s="208"/>
      <c r="AA256" s="208"/>
      <c r="AB256" s="208"/>
      <c r="AC256" s="208"/>
      <c r="AD256" s="208"/>
    </row>
    <row r="257" spans="2:30" s="154" customFormat="1">
      <c r="B257" s="202"/>
      <c r="C257" s="112"/>
      <c r="D257" s="99"/>
      <c r="E257" s="205"/>
      <c r="F257" s="208"/>
      <c r="G257" s="208"/>
      <c r="H257" s="208"/>
      <c r="I257" s="208"/>
      <c r="J257" s="208"/>
      <c r="K257" s="208"/>
      <c r="L257" s="208"/>
      <c r="M257" s="208"/>
      <c r="N257" s="208"/>
      <c r="O257" s="208"/>
      <c r="P257" s="208"/>
      <c r="Q257" s="208"/>
      <c r="R257" s="208"/>
      <c r="S257" s="208"/>
      <c r="T257" s="208"/>
      <c r="U257" s="208"/>
      <c r="V257" s="208"/>
      <c r="W257" s="208"/>
      <c r="X257" s="208"/>
      <c r="Y257" s="208"/>
      <c r="Z257" s="208"/>
      <c r="AA257" s="208"/>
      <c r="AB257" s="208"/>
      <c r="AC257" s="208"/>
      <c r="AD257" s="208"/>
    </row>
    <row r="258" spans="2:30" s="154" customFormat="1">
      <c r="B258" s="202"/>
      <c r="C258" s="112"/>
      <c r="D258" s="99"/>
      <c r="E258" s="205"/>
      <c r="F258" s="208"/>
      <c r="G258" s="208"/>
      <c r="H258" s="208"/>
      <c r="I258" s="208"/>
      <c r="J258" s="208"/>
      <c r="K258" s="208"/>
      <c r="L258" s="208"/>
      <c r="M258" s="208"/>
      <c r="N258" s="208"/>
      <c r="O258" s="208"/>
      <c r="P258" s="208"/>
      <c r="Q258" s="208"/>
      <c r="R258" s="208"/>
      <c r="S258" s="208"/>
      <c r="T258" s="208"/>
      <c r="U258" s="208"/>
      <c r="V258" s="208"/>
      <c r="W258" s="208"/>
      <c r="X258" s="208"/>
      <c r="Y258" s="208"/>
      <c r="Z258" s="208"/>
      <c r="AA258" s="208"/>
      <c r="AB258" s="208"/>
      <c r="AC258" s="208"/>
      <c r="AD258" s="208"/>
    </row>
    <row r="259" spans="2:30" s="154" customFormat="1">
      <c r="B259" s="203"/>
      <c r="C259" s="112"/>
      <c r="D259" s="99"/>
      <c r="E259" s="206"/>
      <c r="F259" s="209"/>
      <c r="G259" s="209"/>
      <c r="H259" s="209"/>
      <c r="I259" s="209"/>
      <c r="J259" s="209"/>
      <c r="K259" s="209"/>
      <c r="L259" s="209"/>
      <c r="M259" s="209"/>
      <c r="N259" s="209"/>
      <c r="O259" s="209"/>
      <c r="P259" s="209"/>
      <c r="Q259" s="209"/>
      <c r="R259" s="209"/>
      <c r="S259" s="209"/>
      <c r="T259" s="209"/>
      <c r="U259" s="209"/>
      <c r="V259" s="209"/>
      <c r="W259" s="209"/>
      <c r="X259" s="209"/>
      <c r="Y259" s="209"/>
      <c r="Z259" s="209"/>
      <c r="AA259" s="209"/>
      <c r="AB259" s="209"/>
      <c r="AC259" s="209"/>
      <c r="AD259" s="209"/>
    </row>
    <row r="260" spans="2:30" s="154" customFormat="1" ht="13">
      <c r="B260" s="201" t="s">
        <v>364</v>
      </c>
      <c r="C260" s="157"/>
      <c r="D260" s="95">
        <f>SUM(D261:D264)</f>
        <v>0</v>
      </c>
      <c r="E260" s="204"/>
      <c r="F260" s="207"/>
      <c r="G260" s="207"/>
      <c r="H260" s="207"/>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row>
    <row r="261" spans="2:30" s="154" customFormat="1">
      <c r="B261" s="202"/>
      <c r="C261" s="112"/>
      <c r="D261" s="99"/>
      <c r="E261" s="205"/>
      <c r="F261" s="208"/>
      <c r="G261" s="208"/>
      <c r="H261" s="208"/>
      <c r="I261" s="208"/>
      <c r="J261" s="208"/>
      <c r="K261" s="208"/>
      <c r="L261" s="208"/>
      <c r="M261" s="208"/>
      <c r="N261" s="208"/>
      <c r="O261" s="208"/>
      <c r="P261" s="208"/>
      <c r="Q261" s="208"/>
      <c r="R261" s="208"/>
      <c r="S261" s="208"/>
      <c r="T261" s="208"/>
      <c r="U261" s="208"/>
      <c r="V261" s="208"/>
      <c r="W261" s="208"/>
      <c r="X261" s="208"/>
      <c r="Y261" s="208"/>
      <c r="Z261" s="208"/>
      <c r="AA261" s="208"/>
      <c r="AB261" s="208"/>
      <c r="AC261" s="208"/>
      <c r="AD261" s="208"/>
    </row>
    <row r="262" spans="2:30" s="154" customFormat="1">
      <c r="B262" s="202"/>
      <c r="C262" s="112"/>
      <c r="D262" s="99"/>
      <c r="E262" s="205"/>
      <c r="F262" s="208"/>
      <c r="G262" s="208"/>
      <c r="H262" s="208"/>
      <c r="I262" s="208"/>
      <c r="J262" s="208"/>
      <c r="K262" s="208"/>
      <c r="L262" s="208"/>
      <c r="M262" s="208"/>
      <c r="N262" s="208"/>
      <c r="O262" s="208"/>
      <c r="P262" s="208"/>
      <c r="Q262" s="208"/>
      <c r="R262" s="208"/>
      <c r="S262" s="208"/>
      <c r="T262" s="208"/>
      <c r="U262" s="208"/>
      <c r="V262" s="208"/>
      <c r="W262" s="208"/>
      <c r="X262" s="208"/>
      <c r="Y262" s="208"/>
      <c r="Z262" s="208"/>
      <c r="AA262" s="208"/>
      <c r="AB262" s="208"/>
      <c r="AC262" s="208"/>
      <c r="AD262" s="208"/>
    </row>
    <row r="263" spans="2:30" s="154" customFormat="1">
      <c r="B263" s="202"/>
      <c r="C263" s="112"/>
      <c r="D263" s="99"/>
      <c r="E263" s="205"/>
      <c r="F263" s="208"/>
      <c r="G263" s="208"/>
      <c r="H263" s="208"/>
      <c r="I263" s="208"/>
      <c r="J263" s="208"/>
      <c r="K263" s="208"/>
      <c r="L263" s="208"/>
      <c r="M263" s="208"/>
      <c r="N263" s="208"/>
      <c r="O263" s="208"/>
      <c r="P263" s="208"/>
      <c r="Q263" s="208"/>
      <c r="R263" s="208"/>
      <c r="S263" s="208"/>
      <c r="T263" s="208"/>
      <c r="U263" s="208"/>
      <c r="V263" s="208"/>
      <c r="W263" s="208"/>
      <c r="X263" s="208"/>
      <c r="Y263" s="208"/>
      <c r="Z263" s="208"/>
      <c r="AA263" s="208"/>
      <c r="AB263" s="208"/>
      <c r="AC263" s="208"/>
      <c r="AD263" s="208"/>
    </row>
    <row r="264" spans="2:30" s="154" customFormat="1">
      <c r="B264" s="203"/>
      <c r="C264" s="112"/>
      <c r="D264" s="99"/>
      <c r="E264" s="206"/>
      <c r="F264" s="209"/>
      <c r="G264" s="209"/>
      <c r="H264" s="209"/>
      <c r="I264" s="209"/>
      <c r="J264" s="209"/>
      <c r="K264" s="209"/>
      <c r="L264" s="209"/>
      <c r="M264" s="209"/>
      <c r="N264" s="209"/>
      <c r="O264" s="209"/>
      <c r="P264" s="209"/>
      <c r="Q264" s="209"/>
      <c r="R264" s="209"/>
      <c r="S264" s="209"/>
      <c r="T264" s="209"/>
      <c r="U264" s="209"/>
      <c r="V264" s="209"/>
      <c r="W264" s="209"/>
      <c r="X264" s="209"/>
      <c r="Y264" s="209"/>
      <c r="Z264" s="209"/>
      <c r="AA264" s="209"/>
      <c r="AB264" s="209"/>
      <c r="AC264" s="209"/>
      <c r="AD264" s="209"/>
    </row>
    <row r="265" spans="2:30" s="154" customFormat="1" ht="13">
      <c r="B265" s="201" t="s">
        <v>365</v>
      </c>
      <c r="C265" s="157"/>
      <c r="D265" s="95">
        <f>SUM(D266:D269)</f>
        <v>0</v>
      </c>
      <c r="E265" s="204"/>
      <c r="F265" s="207"/>
      <c r="G265" s="207"/>
      <c r="H265" s="207"/>
      <c r="I265" s="207"/>
      <c r="J265" s="207"/>
      <c r="K265" s="207"/>
      <c r="L265" s="207"/>
      <c r="M265" s="207"/>
      <c r="N265" s="207"/>
      <c r="O265" s="207"/>
      <c r="P265" s="207"/>
      <c r="Q265" s="207"/>
      <c r="R265" s="207"/>
      <c r="S265" s="207"/>
      <c r="T265" s="207"/>
      <c r="U265" s="207"/>
      <c r="V265" s="207"/>
      <c r="W265" s="207"/>
      <c r="X265" s="207"/>
      <c r="Y265" s="207"/>
      <c r="Z265" s="207"/>
      <c r="AA265" s="207"/>
      <c r="AB265" s="207"/>
      <c r="AC265" s="207"/>
      <c r="AD265" s="207"/>
    </row>
    <row r="266" spans="2:30" s="154" customFormat="1">
      <c r="B266" s="202"/>
      <c r="C266" s="112"/>
      <c r="D266" s="99"/>
      <c r="E266" s="205"/>
      <c r="F266" s="208"/>
      <c r="G266" s="208"/>
      <c r="H266" s="208"/>
      <c r="I266" s="208"/>
      <c r="J266" s="208"/>
      <c r="K266" s="208"/>
      <c r="L266" s="208"/>
      <c r="M266" s="208"/>
      <c r="N266" s="208"/>
      <c r="O266" s="208"/>
      <c r="P266" s="208"/>
      <c r="Q266" s="208"/>
      <c r="R266" s="208"/>
      <c r="S266" s="208"/>
      <c r="T266" s="208"/>
      <c r="U266" s="208"/>
      <c r="V266" s="208"/>
      <c r="W266" s="208"/>
      <c r="X266" s="208"/>
      <c r="Y266" s="208"/>
      <c r="Z266" s="208"/>
      <c r="AA266" s="208"/>
      <c r="AB266" s="208"/>
      <c r="AC266" s="208"/>
      <c r="AD266" s="208"/>
    </row>
    <row r="267" spans="2:30" s="154" customFormat="1">
      <c r="B267" s="202"/>
      <c r="C267" s="112"/>
      <c r="D267" s="99"/>
      <c r="E267" s="205"/>
      <c r="F267" s="208"/>
      <c r="G267" s="208"/>
      <c r="H267" s="208"/>
      <c r="I267" s="208"/>
      <c r="J267" s="208"/>
      <c r="K267" s="208"/>
      <c r="L267" s="208"/>
      <c r="M267" s="208"/>
      <c r="N267" s="208"/>
      <c r="O267" s="208"/>
      <c r="P267" s="208"/>
      <c r="Q267" s="208"/>
      <c r="R267" s="208"/>
      <c r="S267" s="208"/>
      <c r="T267" s="208"/>
      <c r="U267" s="208"/>
      <c r="V267" s="208"/>
      <c r="W267" s="208"/>
      <c r="X267" s="208"/>
      <c r="Y267" s="208"/>
      <c r="Z267" s="208"/>
      <c r="AA267" s="208"/>
      <c r="AB267" s="208"/>
      <c r="AC267" s="208"/>
      <c r="AD267" s="208"/>
    </row>
    <row r="268" spans="2:30" s="154" customFormat="1">
      <c r="B268" s="202"/>
      <c r="C268" s="112"/>
      <c r="D268" s="99"/>
      <c r="E268" s="205"/>
      <c r="F268" s="208"/>
      <c r="G268" s="208"/>
      <c r="H268" s="208"/>
      <c r="I268" s="208"/>
      <c r="J268" s="208"/>
      <c r="K268" s="208"/>
      <c r="L268" s="208"/>
      <c r="M268" s="208"/>
      <c r="N268" s="208"/>
      <c r="O268" s="208"/>
      <c r="P268" s="208"/>
      <c r="Q268" s="208"/>
      <c r="R268" s="208"/>
      <c r="S268" s="208"/>
      <c r="T268" s="208"/>
      <c r="U268" s="208"/>
      <c r="V268" s="208"/>
      <c r="W268" s="208"/>
      <c r="X268" s="208"/>
      <c r="Y268" s="208"/>
      <c r="Z268" s="208"/>
      <c r="AA268" s="208"/>
      <c r="AB268" s="208"/>
      <c r="AC268" s="208"/>
      <c r="AD268" s="208"/>
    </row>
    <row r="269" spans="2:30" s="154" customFormat="1">
      <c r="B269" s="203"/>
      <c r="C269" s="112"/>
      <c r="D269" s="99"/>
      <c r="E269" s="206"/>
      <c r="F269" s="209"/>
      <c r="G269" s="209"/>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row>
    <row r="270" spans="2:30" s="154" customFormat="1" ht="13">
      <c r="B270" s="201" t="s">
        <v>366</v>
      </c>
      <c r="C270" s="153"/>
      <c r="D270" s="95">
        <f>SUM(D271:D274)</f>
        <v>0</v>
      </c>
      <c r="E270" s="204"/>
      <c r="F270" s="207"/>
      <c r="G270" s="207"/>
      <c r="H270" s="207"/>
      <c r="I270" s="207"/>
      <c r="J270" s="207"/>
      <c r="K270" s="207"/>
      <c r="L270" s="207"/>
      <c r="M270" s="207"/>
      <c r="N270" s="207"/>
      <c r="O270" s="207"/>
      <c r="P270" s="207"/>
      <c r="Q270" s="207"/>
      <c r="R270" s="207"/>
      <c r="S270" s="207"/>
      <c r="T270" s="207"/>
      <c r="U270" s="207"/>
      <c r="V270" s="207"/>
      <c r="W270" s="207"/>
      <c r="X270" s="207"/>
      <c r="Y270" s="207"/>
      <c r="Z270" s="207"/>
      <c r="AA270" s="207"/>
      <c r="AB270" s="207"/>
      <c r="AC270" s="207"/>
      <c r="AD270" s="207"/>
    </row>
    <row r="271" spans="2:30" s="154" customFormat="1">
      <c r="B271" s="202"/>
      <c r="C271" s="112"/>
      <c r="D271" s="99"/>
      <c r="E271" s="205"/>
      <c r="F271" s="208"/>
      <c r="G271" s="208"/>
      <c r="H271" s="208"/>
      <c r="I271" s="208"/>
      <c r="J271" s="208"/>
      <c r="K271" s="208"/>
      <c r="L271" s="208"/>
      <c r="M271" s="208"/>
      <c r="N271" s="208"/>
      <c r="O271" s="208"/>
      <c r="P271" s="208"/>
      <c r="Q271" s="208"/>
      <c r="R271" s="208"/>
      <c r="S271" s="208"/>
      <c r="T271" s="208"/>
      <c r="U271" s="208"/>
      <c r="V271" s="208"/>
      <c r="W271" s="208"/>
      <c r="X271" s="208"/>
      <c r="Y271" s="208"/>
      <c r="Z271" s="208"/>
      <c r="AA271" s="208"/>
      <c r="AB271" s="208"/>
      <c r="AC271" s="208"/>
      <c r="AD271" s="208"/>
    </row>
    <row r="272" spans="2:30" s="154" customFormat="1">
      <c r="B272" s="202"/>
      <c r="C272" s="112"/>
      <c r="D272" s="99"/>
      <c r="E272" s="205"/>
      <c r="F272" s="208"/>
      <c r="G272" s="208"/>
      <c r="H272" s="208"/>
      <c r="I272" s="208"/>
      <c r="J272" s="208"/>
      <c r="K272" s="208"/>
      <c r="L272" s="208"/>
      <c r="M272" s="208"/>
      <c r="N272" s="208"/>
      <c r="O272" s="208"/>
      <c r="P272" s="208"/>
      <c r="Q272" s="208"/>
      <c r="R272" s="208"/>
      <c r="S272" s="208"/>
      <c r="T272" s="208"/>
      <c r="U272" s="208"/>
      <c r="V272" s="208"/>
      <c r="W272" s="208"/>
      <c r="X272" s="208"/>
      <c r="Y272" s="208"/>
      <c r="Z272" s="208"/>
      <c r="AA272" s="208"/>
      <c r="AB272" s="208"/>
      <c r="AC272" s="208"/>
      <c r="AD272" s="208"/>
    </row>
    <row r="273" spans="2:30" s="154" customFormat="1">
      <c r="B273" s="202"/>
      <c r="C273" s="112"/>
      <c r="D273" s="99"/>
      <c r="E273" s="205"/>
      <c r="F273" s="208"/>
      <c r="G273" s="208"/>
      <c r="H273" s="208"/>
      <c r="I273" s="208"/>
      <c r="J273" s="208"/>
      <c r="K273" s="208"/>
      <c r="L273" s="208"/>
      <c r="M273" s="208"/>
      <c r="N273" s="208"/>
      <c r="O273" s="208"/>
      <c r="P273" s="208"/>
      <c r="Q273" s="208"/>
      <c r="R273" s="208"/>
      <c r="S273" s="208"/>
      <c r="T273" s="208"/>
      <c r="U273" s="208"/>
      <c r="V273" s="208"/>
      <c r="W273" s="208"/>
      <c r="X273" s="208"/>
      <c r="Y273" s="208"/>
      <c r="Z273" s="208"/>
      <c r="AA273" s="208"/>
      <c r="AB273" s="208"/>
      <c r="AC273" s="208"/>
      <c r="AD273" s="208"/>
    </row>
    <row r="274" spans="2:30" s="154" customFormat="1">
      <c r="B274" s="203"/>
      <c r="C274" s="112"/>
      <c r="D274" s="99"/>
      <c r="E274" s="206"/>
      <c r="F274" s="209"/>
      <c r="G274" s="209"/>
      <c r="H274" s="209"/>
      <c r="I274" s="209"/>
      <c r="J274" s="209"/>
      <c r="K274" s="209"/>
      <c r="L274" s="209"/>
      <c r="M274" s="209"/>
      <c r="N274" s="209"/>
      <c r="O274" s="209"/>
      <c r="P274" s="209"/>
      <c r="Q274" s="209"/>
      <c r="R274" s="209"/>
      <c r="S274" s="209"/>
      <c r="T274" s="209"/>
      <c r="U274" s="209"/>
      <c r="V274" s="209"/>
      <c r="W274" s="209"/>
      <c r="X274" s="209"/>
      <c r="Y274" s="209"/>
      <c r="Z274" s="209"/>
      <c r="AA274" s="209"/>
      <c r="AB274" s="209"/>
      <c r="AC274" s="209"/>
      <c r="AD274" s="209"/>
    </row>
    <row r="275" spans="2:30" s="154" customFormat="1" ht="13">
      <c r="B275" s="166" t="s">
        <v>74</v>
      </c>
      <c r="C275" s="159"/>
      <c r="D275" s="167"/>
      <c r="E275" s="111"/>
      <c r="F275" s="158"/>
      <c r="G275" s="168"/>
      <c r="H275" s="168"/>
      <c r="I275" s="168"/>
      <c r="J275" s="168"/>
      <c r="K275" s="168"/>
      <c r="L275" s="168"/>
      <c r="M275" s="168"/>
      <c r="N275" s="168"/>
      <c r="O275" s="168"/>
      <c r="P275" s="168"/>
      <c r="Q275" s="168"/>
      <c r="R275" s="168"/>
      <c r="S275" s="168"/>
      <c r="T275" s="168"/>
      <c r="U275" s="168"/>
      <c r="V275" s="168"/>
      <c r="W275" s="169"/>
      <c r="X275" s="169"/>
      <c r="Y275" s="169"/>
      <c r="Z275" s="169"/>
      <c r="AA275" s="169"/>
      <c r="AB275" s="169"/>
      <c r="AC275" s="169"/>
      <c r="AD275" s="169"/>
    </row>
    <row r="276" spans="2:30" s="154" customFormat="1" ht="13">
      <c r="B276" s="201" t="s">
        <v>75</v>
      </c>
      <c r="C276" s="153"/>
      <c r="D276" s="95">
        <f>SUM(D277:D280)</f>
        <v>0</v>
      </c>
      <c r="E276" s="204"/>
      <c r="F276" s="207"/>
      <c r="G276" s="207"/>
      <c r="H276" s="207"/>
      <c r="I276" s="207"/>
      <c r="J276" s="207"/>
      <c r="K276" s="207"/>
      <c r="L276" s="207"/>
      <c r="M276" s="207"/>
      <c r="N276" s="207"/>
      <c r="O276" s="207"/>
      <c r="P276" s="207"/>
      <c r="Q276" s="207"/>
      <c r="R276" s="207"/>
      <c r="S276" s="207"/>
      <c r="T276" s="207"/>
      <c r="U276" s="207"/>
      <c r="V276" s="207"/>
      <c r="W276" s="207"/>
      <c r="X276" s="207"/>
      <c r="Y276" s="207"/>
      <c r="Z276" s="207"/>
      <c r="AA276" s="207"/>
      <c r="AB276" s="207"/>
      <c r="AC276" s="207"/>
      <c r="AD276" s="207"/>
    </row>
    <row r="277" spans="2:30" s="154" customFormat="1">
      <c r="B277" s="202"/>
      <c r="C277" s="112"/>
      <c r="D277" s="170"/>
      <c r="E277" s="205"/>
      <c r="F277" s="208"/>
      <c r="G277" s="208"/>
      <c r="H277" s="208"/>
      <c r="I277" s="208"/>
      <c r="J277" s="208"/>
      <c r="K277" s="208"/>
      <c r="L277" s="208"/>
      <c r="M277" s="208"/>
      <c r="N277" s="208"/>
      <c r="O277" s="208"/>
      <c r="P277" s="208"/>
      <c r="Q277" s="208"/>
      <c r="R277" s="208"/>
      <c r="S277" s="208"/>
      <c r="T277" s="208"/>
      <c r="U277" s="208"/>
      <c r="V277" s="208"/>
      <c r="W277" s="208"/>
      <c r="X277" s="208"/>
      <c r="Y277" s="208"/>
      <c r="Z277" s="208"/>
      <c r="AA277" s="208"/>
      <c r="AB277" s="208"/>
      <c r="AC277" s="208"/>
      <c r="AD277" s="208"/>
    </row>
    <row r="278" spans="2:30" s="154" customFormat="1">
      <c r="B278" s="202"/>
      <c r="C278" s="112"/>
      <c r="D278" s="170"/>
      <c r="E278" s="205"/>
      <c r="F278" s="208"/>
      <c r="G278" s="208"/>
      <c r="H278" s="208"/>
      <c r="I278" s="208"/>
      <c r="J278" s="208"/>
      <c r="K278" s="208"/>
      <c r="L278" s="208"/>
      <c r="M278" s="208"/>
      <c r="N278" s="208"/>
      <c r="O278" s="208"/>
      <c r="P278" s="208"/>
      <c r="Q278" s="208"/>
      <c r="R278" s="208"/>
      <c r="S278" s="208"/>
      <c r="T278" s="208"/>
      <c r="U278" s="208"/>
      <c r="V278" s="208"/>
      <c r="W278" s="208"/>
      <c r="X278" s="208"/>
      <c r="Y278" s="208"/>
      <c r="Z278" s="208"/>
      <c r="AA278" s="208"/>
      <c r="AB278" s="208"/>
      <c r="AC278" s="208"/>
      <c r="AD278" s="208"/>
    </row>
    <row r="279" spans="2:30" s="154" customFormat="1">
      <c r="B279" s="202"/>
      <c r="C279" s="112"/>
      <c r="D279" s="170"/>
      <c r="E279" s="205"/>
      <c r="F279" s="208"/>
      <c r="G279" s="208"/>
      <c r="H279" s="208"/>
      <c r="I279" s="208"/>
      <c r="J279" s="208"/>
      <c r="K279" s="208"/>
      <c r="L279" s="208"/>
      <c r="M279" s="208"/>
      <c r="N279" s="208"/>
      <c r="O279" s="208"/>
      <c r="P279" s="208"/>
      <c r="Q279" s="208"/>
      <c r="R279" s="208"/>
      <c r="S279" s="208"/>
      <c r="T279" s="208"/>
      <c r="U279" s="208"/>
      <c r="V279" s="208"/>
      <c r="W279" s="208"/>
      <c r="X279" s="208"/>
      <c r="Y279" s="208"/>
      <c r="Z279" s="208"/>
      <c r="AA279" s="208"/>
      <c r="AB279" s="208"/>
      <c r="AC279" s="208"/>
      <c r="AD279" s="208"/>
    </row>
    <row r="280" spans="2:30" s="154" customFormat="1">
      <c r="B280" s="203"/>
      <c r="C280" s="112"/>
      <c r="D280" s="170"/>
      <c r="E280" s="206"/>
      <c r="F280" s="209"/>
      <c r="G280" s="209"/>
      <c r="H280" s="209"/>
      <c r="I280" s="209"/>
      <c r="J280" s="209"/>
      <c r="K280" s="209"/>
      <c r="L280" s="209"/>
      <c r="M280" s="209"/>
      <c r="N280" s="209"/>
      <c r="O280" s="209"/>
      <c r="P280" s="209"/>
      <c r="Q280" s="209"/>
      <c r="R280" s="209"/>
      <c r="S280" s="209"/>
      <c r="T280" s="209"/>
      <c r="U280" s="209"/>
      <c r="V280" s="209"/>
      <c r="W280" s="209"/>
      <c r="X280" s="209"/>
      <c r="Y280" s="209"/>
      <c r="Z280" s="209"/>
      <c r="AA280" s="209"/>
      <c r="AB280" s="209"/>
      <c r="AC280" s="209"/>
      <c r="AD280" s="209"/>
    </row>
    <row r="281" spans="2:30" s="154" customFormat="1" ht="13">
      <c r="B281" s="201" t="s">
        <v>76</v>
      </c>
      <c r="C281" s="153"/>
      <c r="D281" s="95">
        <f>SUM(D282:D285)</f>
        <v>0</v>
      </c>
      <c r="E281" s="204"/>
      <c r="F281" s="207"/>
      <c r="G281" s="207"/>
      <c r="H281" s="207"/>
      <c r="I281" s="207"/>
      <c r="J281" s="207"/>
      <c r="K281" s="207"/>
      <c r="L281" s="207"/>
      <c r="M281" s="207"/>
      <c r="N281" s="207"/>
      <c r="O281" s="207"/>
      <c r="P281" s="207"/>
      <c r="Q281" s="207"/>
      <c r="R281" s="207"/>
      <c r="S281" s="207"/>
      <c r="T281" s="207"/>
      <c r="U281" s="207"/>
      <c r="V281" s="207"/>
      <c r="W281" s="207"/>
      <c r="X281" s="207"/>
      <c r="Y281" s="207"/>
      <c r="Z281" s="207"/>
      <c r="AA281" s="207"/>
      <c r="AB281" s="207"/>
      <c r="AC281" s="207"/>
      <c r="AD281" s="207"/>
    </row>
    <row r="282" spans="2:30" s="154" customFormat="1">
      <c r="B282" s="202"/>
      <c r="C282" s="112"/>
      <c r="D282" s="170"/>
      <c r="E282" s="205"/>
      <c r="F282" s="208"/>
      <c r="G282" s="208"/>
      <c r="H282" s="208"/>
      <c r="I282" s="208"/>
      <c r="J282" s="208"/>
      <c r="K282" s="208"/>
      <c r="L282" s="208"/>
      <c r="M282" s="208"/>
      <c r="N282" s="208"/>
      <c r="O282" s="208"/>
      <c r="P282" s="208"/>
      <c r="Q282" s="208"/>
      <c r="R282" s="208"/>
      <c r="S282" s="208"/>
      <c r="T282" s="208"/>
      <c r="U282" s="208"/>
      <c r="V282" s="208"/>
      <c r="W282" s="208"/>
      <c r="X282" s="208"/>
      <c r="Y282" s="208"/>
      <c r="Z282" s="208"/>
      <c r="AA282" s="208"/>
      <c r="AB282" s="208"/>
      <c r="AC282" s="208"/>
      <c r="AD282" s="208"/>
    </row>
    <row r="283" spans="2:30" s="154" customFormat="1">
      <c r="B283" s="202"/>
      <c r="C283" s="112"/>
      <c r="D283" s="170"/>
      <c r="E283" s="205"/>
      <c r="F283" s="208"/>
      <c r="G283" s="208"/>
      <c r="H283" s="208"/>
      <c r="I283" s="208"/>
      <c r="J283" s="208"/>
      <c r="K283" s="208"/>
      <c r="L283" s="208"/>
      <c r="M283" s="208"/>
      <c r="N283" s="208"/>
      <c r="O283" s="208"/>
      <c r="P283" s="208"/>
      <c r="Q283" s="208"/>
      <c r="R283" s="208"/>
      <c r="S283" s="208"/>
      <c r="T283" s="208"/>
      <c r="U283" s="208"/>
      <c r="V283" s="208"/>
      <c r="W283" s="208"/>
      <c r="X283" s="208"/>
      <c r="Y283" s="208"/>
      <c r="Z283" s="208"/>
      <c r="AA283" s="208"/>
      <c r="AB283" s="208"/>
      <c r="AC283" s="208"/>
      <c r="AD283" s="208"/>
    </row>
    <row r="284" spans="2:30" s="154" customFormat="1">
      <c r="B284" s="202"/>
      <c r="C284" s="112"/>
      <c r="D284" s="170"/>
      <c r="E284" s="205"/>
      <c r="F284" s="208"/>
      <c r="G284" s="208"/>
      <c r="H284" s="208"/>
      <c r="I284" s="208"/>
      <c r="J284" s="208"/>
      <c r="K284" s="208"/>
      <c r="L284" s="208"/>
      <c r="M284" s="208"/>
      <c r="N284" s="208"/>
      <c r="O284" s="208"/>
      <c r="P284" s="208"/>
      <c r="Q284" s="208"/>
      <c r="R284" s="208"/>
      <c r="S284" s="208"/>
      <c r="T284" s="208"/>
      <c r="U284" s="208"/>
      <c r="V284" s="208"/>
      <c r="W284" s="208"/>
      <c r="X284" s="208"/>
      <c r="Y284" s="208"/>
      <c r="Z284" s="208"/>
      <c r="AA284" s="208"/>
      <c r="AB284" s="208"/>
      <c r="AC284" s="208"/>
      <c r="AD284" s="208"/>
    </row>
    <row r="285" spans="2:30" s="154" customFormat="1">
      <c r="B285" s="203"/>
      <c r="C285" s="112"/>
      <c r="D285" s="170"/>
      <c r="E285" s="206"/>
      <c r="F285" s="209"/>
      <c r="G285" s="209"/>
      <c r="H285" s="209"/>
      <c r="I285" s="209"/>
      <c r="J285" s="209"/>
      <c r="K285" s="209"/>
      <c r="L285" s="209"/>
      <c r="M285" s="209"/>
      <c r="N285" s="209"/>
      <c r="O285" s="209"/>
      <c r="P285" s="209"/>
      <c r="Q285" s="209"/>
      <c r="R285" s="209"/>
      <c r="S285" s="209"/>
      <c r="T285" s="209"/>
      <c r="U285" s="209"/>
      <c r="V285" s="209"/>
      <c r="W285" s="209"/>
      <c r="X285" s="209"/>
      <c r="Y285" s="209"/>
      <c r="Z285" s="209"/>
      <c r="AA285" s="209"/>
      <c r="AB285" s="209"/>
      <c r="AC285" s="209"/>
      <c r="AD285" s="209"/>
    </row>
    <row r="286" spans="2:30" s="154" customFormat="1" ht="25" customHeight="1">
      <c r="B286" s="201" t="s">
        <v>367</v>
      </c>
      <c r="C286" s="159"/>
      <c r="D286" s="95">
        <f>SUM(D287:D290)</f>
        <v>0</v>
      </c>
      <c r="E286" s="204"/>
      <c r="F286" s="207"/>
      <c r="G286" s="207"/>
      <c r="H286" s="207"/>
      <c r="I286" s="207"/>
      <c r="J286" s="207"/>
      <c r="K286" s="207"/>
      <c r="L286" s="207"/>
      <c r="M286" s="207"/>
      <c r="N286" s="207"/>
      <c r="O286" s="207"/>
      <c r="P286" s="207"/>
      <c r="Q286" s="207"/>
      <c r="R286" s="207"/>
      <c r="S286" s="207"/>
      <c r="T286" s="207"/>
      <c r="U286" s="207"/>
      <c r="V286" s="207"/>
      <c r="W286" s="207"/>
      <c r="X286" s="207"/>
      <c r="Y286" s="207"/>
      <c r="Z286" s="207"/>
      <c r="AA286" s="207"/>
      <c r="AB286" s="207"/>
      <c r="AC286" s="207"/>
      <c r="AD286" s="207"/>
    </row>
    <row r="287" spans="2:30" s="154" customFormat="1">
      <c r="B287" s="202"/>
      <c r="C287" s="112"/>
      <c r="D287" s="170"/>
      <c r="E287" s="205"/>
      <c r="F287" s="208"/>
      <c r="G287" s="208"/>
      <c r="H287" s="208"/>
      <c r="I287" s="208"/>
      <c r="J287" s="208"/>
      <c r="K287" s="208"/>
      <c r="L287" s="208"/>
      <c r="M287" s="208"/>
      <c r="N287" s="208"/>
      <c r="O287" s="208"/>
      <c r="P287" s="208"/>
      <c r="Q287" s="208"/>
      <c r="R287" s="208"/>
      <c r="S287" s="208"/>
      <c r="T287" s="208"/>
      <c r="U287" s="208"/>
      <c r="V287" s="208"/>
      <c r="W287" s="208"/>
      <c r="X287" s="208"/>
      <c r="Y287" s="208"/>
      <c r="Z287" s="208"/>
      <c r="AA287" s="208"/>
      <c r="AB287" s="208"/>
      <c r="AC287" s="208"/>
      <c r="AD287" s="208"/>
    </row>
    <row r="288" spans="2:30" s="154" customFormat="1">
      <c r="B288" s="202"/>
      <c r="C288" s="112"/>
      <c r="D288" s="170"/>
      <c r="E288" s="205"/>
      <c r="F288" s="208"/>
      <c r="G288" s="208"/>
      <c r="H288" s="208"/>
      <c r="I288" s="208"/>
      <c r="J288" s="208"/>
      <c r="K288" s="208"/>
      <c r="L288" s="208"/>
      <c r="M288" s="208"/>
      <c r="N288" s="208"/>
      <c r="O288" s="208"/>
      <c r="P288" s="208"/>
      <c r="Q288" s="208"/>
      <c r="R288" s="208"/>
      <c r="S288" s="208"/>
      <c r="T288" s="208"/>
      <c r="U288" s="208"/>
      <c r="V288" s="208"/>
      <c r="W288" s="208"/>
      <c r="X288" s="208"/>
      <c r="Y288" s="208"/>
      <c r="Z288" s="208"/>
      <c r="AA288" s="208"/>
      <c r="AB288" s="208"/>
      <c r="AC288" s="208"/>
      <c r="AD288" s="208"/>
    </row>
    <row r="289" spans="2:30" s="154" customFormat="1">
      <c r="B289" s="202"/>
      <c r="C289" s="112"/>
      <c r="D289" s="170"/>
      <c r="E289" s="205"/>
      <c r="F289" s="208"/>
      <c r="G289" s="208"/>
      <c r="H289" s="208"/>
      <c r="I289" s="208"/>
      <c r="J289" s="208"/>
      <c r="K289" s="208"/>
      <c r="L289" s="208"/>
      <c r="M289" s="208"/>
      <c r="N289" s="208"/>
      <c r="O289" s="208"/>
      <c r="P289" s="208"/>
      <c r="Q289" s="208"/>
      <c r="R289" s="208"/>
      <c r="S289" s="208"/>
      <c r="T289" s="208"/>
      <c r="U289" s="208"/>
      <c r="V289" s="208"/>
      <c r="W289" s="208"/>
      <c r="X289" s="208"/>
      <c r="Y289" s="208"/>
      <c r="Z289" s="208"/>
      <c r="AA289" s="208"/>
      <c r="AB289" s="208"/>
      <c r="AC289" s="208"/>
      <c r="AD289" s="208"/>
    </row>
    <row r="290" spans="2:30" s="154" customFormat="1">
      <c r="B290" s="203"/>
      <c r="C290" s="112"/>
      <c r="D290" s="170"/>
      <c r="E290" s="206"/>
      <c r="F290" s="209"/>
      <c r="G290" s="209"/>
      <c r="H290" s="209"/>
      <c r="I290" s="209"/>
      <c r="J290" s="209"/>
      <c r="K290" s="209"/>
      <c r="L290" s="209"/>
      <c r="M290" s="209"/>
      <c r="N290" s="209"/>
      <c r="O290" s="209"/>
      <c r="P290" s="209"/>
      <c r="Q290" s="209"/>
      <c r="R290" s="209"/>
      <c r="S290" s="209"/>
      <c r="T290" s="209"/>
      <c r="U290" s="209"/>
      <c r="V290" s="209"/>
      <c r="W290" s="209"/>
      <c r="X290" s="209"/>
      <c r="Y290" s="209"/>
      <c r="Z290" s="209"/>
      <c r="AA290" s="209"/>
      <c r="AB290" s="209"/>
      <c r="AC290" s="209"/>
      <c r="AD290" s="209"/>
    </row>
    <row r="291" spans="2:30" s="154" customFormat="1" ht="13">
      <c r="B291" s="201" t="s">
        <v>368</v>
      </c>
      <c r="C291" s="153"/>
      <c r="D291" s="95">
        <f>SUM(D292:D295)</f>
        <v>0</v>
      </c>
      <c r="E291" s="204"/>
      <c r="F291" s="207"/>
      <c r="G291" s="207"/>
      <c r="H291" s="207"/>
      <c r="I291" s="207"/>
      <c r="J291" s="207"/>
      <c r="K291" s="207"/>
      <c r="L291" s="207"/>
      <c r="M291" s="207"/>
      <c r="N291" s="207"/>
      <c r="O291" s="207"/>
      <c r="P291" s="207"/>
      <c r="Q291" s="207"/>
      <c r="R291" s="207"/>
      <c r="S291" s="207"/>
      <c r="T291" s="207"/>
      <c r="U291" s="207"/>
      <c r="V291" s="207"/>
      <c r="W291" s="207"/>
      <c r="X291" s="207"/>
      <c r="Y291" s="207"/>
      <c r="Z291" s="207"/>
      <c r="AA291" s="207"/>
      <c r="AB291" s="207"/>
      <c r="AC291" s="207"/>
      <c r="AD291" s="207"/>
    </row>
    <row r="292" spans="2:30" s="154" customFormat="1">
      <c r="B292" s="202"/>
      <c r="C292" s="112"/>
      <c r="D292" s="170"/>
      <c r="E292" s="205"/>
      <c r="F292" s="208"/>
      <c r="G292" s="208"/>
      <c r="H292" s="208"/>
      <c r="I292" s="208"/>
      <c r="J292" s="208"/>
      <c r="K292" s="208"/>
      <c r="L292" s="208"/>
      <c r="M292" s="208"/>
      <c r="N292" s="208"/>
      <c r="O292" s="208"/>
      <c r="P292" s="208"/>
      <c r="Q292" s="208"/>
      <c r="R292" s="208"/>
      <c r="S292" s="208"/>
      <c r="T292" s="208"/>
      <c r="U292" s="208"/>
      <c r="V292" s="208"/>
      <c r="W292" s="208"/>
      <c r="X292" s="208"/>
      <c r="Y292" s="208"/>
      <c r="Z292" s="208"/>
      <c r="AA292" s="208"/>
      <c r="AB292" s="208"/>
      <c r="AC292" s="208"/>
      <c r="AD292" s="208"/>
    </row>
    <row r="293" spans="2:30" s="154" customFormat="1">
      <c r="B293" s="202"/>
      <c r="C293" s="112"/>
      <c r="D293" s="170"/>
      <c r="E293" s="205"/>
      <c r="F293" s="208"/>
      <c r="G293" s="208"/>
      <c r="H293" s="208"/>
      <c r="I293" s="208"/>
      <c r="J293" s="208"/>
      <c r="K293" s="208"/>
      <c r="L293" s="208"/>
      <c r="M293" s="208"/>
      <c r="N293" s="208"/>
      <c r="O293" s="208"/>
      <c r="P293" s="208"/>
      <c r="Q293" s="208"/>
      <c r="R293" s="208"/>
      <c r="S293" s="208"/>
      <c r="T293" s="208"/>
      <c r="U293" s="208"/>
      <c r="V293" s="208"/>
      <c r="W293" s="208"/>
      <c r="X293" s="208"/>
      <c r="Y293" s="208"/>
      <c r="Z293" s="208"/>
      <c r="AA293" s="208"/>
      <c r="AB293" s="208"/>
      <c r="AC293" s="208"/>
      <c r="AD293" s="208"/>
    </row>
    <row r="294" spans="2:30" s="154" customFormat="1">
      <c r="B294" s="202"/>
      <c r="C294" s="112"/>
      <c r="D294" s="170"/>
      <c r="E294" s="205"/>
      <c r="F294" s="208"/>
      <c r="G294" s="208"/>
      <c r="H294" s="208"/>
      <c r="I294" s="208"/>
      <c r="J294" s="208"/>
      <c r="K294" s="208"/>
      <c r="L294" s="208"/>
      <c r="M294" s="208"/>
      <c r="N294" s="208"/>
      <c r="O294" s="208"/>
      <c r="P294" s="208"/>
      <c r="Q294" s="208"/>
      <c r="R294" s="208"/>
      <c r="S294" s="208"/>
      <c r="T294" s="208"/>
      <c r="U294" s="208"/>
      <c r="V294" s="208"/>
      <c r="W294" s="208"/>
      <c r="X294" s="208"/>
      <c r="Y294" s="208"/>
      <c r="Z294" s="208"/>
      <c r="AA294" s="208"/>
      <c r="AB294" s="208"/>
      <c r="AC294" s="208"/>
      <c r="AD294" s="208"/>
    </row>
    <row r="295" spans="2:30" s="154" customFormat="1">
      <c r="B295" s="203"/>
      <c r="C295" s="112"/>
      <c r="D295" s="170"/>
      <c r="E295" s="206"/>
      <c r="F295" s="209"/>
      <c r="G295" s="209"/>
      <c r="H295" s="209"/>
      <c r="I295" s="209"/>
      <c r="J295" s="209"/>
      <c r="K295" s="209"/>
      <c r="L295" s="209"/>
      <c r="M295" s="209"/>
      <c r="N295" s="209"/>
      <c r="O295" s="209"/>
      <c r="P295" s="209"/>
      <c r="Q295" s="209"/>
      <c r="R295" s="209"/>
      <c r="S295" s="209"/>
      <c r="T295" s="209"/>
      <c r="U295" s="209"/>
      <c r="V295" s="209"/>
      <c r="W295" s="209"/>
      <c r="X295" s="209"/>
      <c r="Y295" s="209"/>
      <c r="Z295" s="209"/>
      <c r="AA295" s="209"/>
      <c r="AB295" s="209"/>
      <c r="AC295" s="209"/>
      <c r="AD295" s="209"/>
    </row>
    <row r="296" spans="2:30" s="154" customFormat="1" ht="13">
      <c r="B296" s="201" t="s">
        <v>369</v>
      </c>
      <c r="C296" s="153"/>
      <c r="D296" s="95">
        <f>SUM(D297:D300)</f>
        <v>0</v>
      </c>
      <c r="E296" s="204"/>
      <c r="F296" s="207"/>
      <c r="G296" s="207"/>
      <c r="H296" s="207"/>
      <c r="I296" s="207"/>
      <c r="J296" s="207"/>
      <c r="K296" s="207"/>
      <c r="L296" s="207"/>
      <c r="M296" s="207"/>
      <c r="N296" s="207"/>
      <c r="O296" s="207"/>
      <c r="P296" s="207"/>
      <c r="Q296" s="207"/>
      <c r="R296" s="207"/>
      <c r="S296" s="207"/>
      <c r="T296" s="207"/>
      <c r="U296" s="207"/>
      <c r="V296" s="207"/>
      <c r="W296" s="207"/>
      <c r="X296" s="207"/>
      <c r="Y296" s="207"/>
      <c r="Z296" s="207"/>
      <c r="AA296" s="207"/>
      <c r="AB296" s="207"/>
      <c r="AC296" s="207"/>
      <c r="AD296" s="207"/>
    </row>
    <row r="297" spans="2:30" s="154" customFormat="1">
      <c r="B297" s="202"/>
      <c r="C297" s="112"/>
      <c r="D297" s="170"/>
      <c r="E297" s="205"/>
      <c r="F297" s="208"/>
      <c r="G297" s="208"/>
      <c r="H297" s="208"/>
      <c r="I297" s="208"/>
      <c r="J297" s="208"/>
      <c r="K297" s="208"/>
      <c r="L297" s="208"/>
      <c r="M297" s="208"/>
      <c r="N297" s="208"/>
      <c r="O297" s="208"/>
      <c r="P297" s="208"/>
      <c r="Q297" s="208"/>
      <c r="R297" s="208"/>
      <c r="S297" s="208"/>
      <c r="T297" s="208"/>
      <c r="U297" s="208"/>
      <c r="V297" s="208"/>
      <c r="W297" s="208"/>
      <c r="X297" s="208"/>
      <c r="Y297" s="208"/>
      <c r="Z297" s="208"/>
      <c r="AA297" s="208"/>
      <c r="AB297" s="208"/>
      <c r="AC297" s="208"/>
      <c r="AD297" s="208"/>
    </row>
    <row r="298" spans="2:30" s="154" customFormat="1">
      <c r="B298" s="202"/>
      <c r="C298" s="112"/>
      <c r="D298" s="170"/>
      <c r="E298" s="205"/>
      <c r="F298" s="208"/>
      <c r="G298" s="208"/>
      <c r="H298" s="208"/>
      <c r="I298" s="208"/>
      <c r="J298" s="208"/>
      <c r="K298" s="208"/>
      <c r="L298" s="208"/>
      <c r="M298" s="208"/>
      <c r="N298" s="208"/>
      <c r="O298" s="208"/>
      <c r="P298" s="208"/>
      <c r="Q298" s="208"/>
      <c r="R298" s="208"/>
      <c r="S298" s="208"/>
      <c r="T298" s="208"/>
      <c r="U298" s="208"/>
      <c r="V298" s="208"/>
      <c r="W298" s="208"/>
      <c r="X298" s="208"/>
      <c r="Y298" s="208"/>
      <c r="Z298" s="208"/>
      <c r="AA298" s="208"/>
      <c r="AB298" s="208"/>
      <c r="AC298" s="208"/>
      <c r="AD298" s="208"/>
    </row>
    <row r="299" spans="2:30" s="154" customFormat="1">
      <c r="B299" s="202"/>
      <c r="C299" s="112"/>
      <c r="D299" s="170"/>
      <c r="E299" s="205"/>
      <c r="F299" s="208"/>
      <c r="G299" s="208"/>
      <c r="H299" s="208"/>
      <c r="I299" s="208"/>
      <c r="J299" s="208"/>
      <c r="K299" s="208"/>
      <c r="L299" s="208"/>
      <c r="M299" s="208"/>
      <c r="N299" s="208"/>
      <c r="O299" s="208"/>
      <c r="P299" s="208"/>
      <c r="Q299" s="208"/>
      <c r="R299" s="208"/>
      <c r="S299" s="208"/>
      <c r="T299" s="208"/>
      <c r="U299" s="208"/>
      <c r="V299" s="208"/>
      <c r="W299" s="208"/>
      <c r="X299" s="208"/>
      <c r="Y299" s="208"/>
      <c r="Z299" s="208"/>
      <c r="AA299" s="208"/>
      <c r="AB299" s="208"/>
      <c r="AC299" s="208"/>
      <c r="AD299" s="208"/>
    </row>
    <row r="300" spans="2:30" s="154" customFormat="1">
      <c r="B300" s="203"/>
      <c r="C300" s="112"/>
      <c r="D300" s="170"/>
      <c r="E300" s="206"/>
      <c r="F300" s="209"/>
      <c r="G300" s="209"/>
      <c r="H300" s="209"/>
      <c r="I300" s="209"/>
      <c r="J300" s="209"/>
      <c r="K300" s="209"/>
      <c r="L300" s="209"/>
      <c r="M300" s="209"/>
      <c r="N300" s="209"/>
      <c r="O300" s="209"/>
      <c r="P300" s="209"/>
      <c r="Q300" s="209"/>
      <c r="R300" s="209"/>
      <c r="S300" s="209"/>
      <c r="T300" s="209"/>
      <c r="U300" s="209"/>
      <c r="V300" s="209"/>
      <c r="W300" s="209"/>
      <c r="X300" s="209"/>
      <c r="Y300" s="209"/>
      <c r="Z300" s="209"/>
      <c r="AA300" s="209"/>
      <c r="AB300" s="209"/>
      <c r="AC300" s="209"/>
      <c r="AD300" s="209"/>
    </row>
    <row r="301" spans="2:30" s="154" customFormat="1" ht="13">
      <c r="B301" s="201" t="s">
        <v>370</v>
      </c>
      <c r="C301" s="157"/>
      <c r="D301" s="95">
        <f>SUM(D302:D305)</f>
        <v>0</v>
      </c>
      <c r="E301" s="204"/>
      <c r="F301" s="207"/>
      <c r="G301" s="207"/>
      <c r="H301" s="207"/>
      <c r="I301" s="207"/>
      <c r="J301" s="207"/>
      <c r="K301" s="207"/>
      <c r="L301" s="207"/>
      <c r="M301" s="207"/>
      <c r="N301" s="207"/>
      <c r="O301" s="207"/>
      <c r="P301" s="207"/>
      <c r="Q301" s="207"/>
      <c r="R301" s="207"/>
      <c r="S301" s="207"/>
      <c r="T301" s="207"/>
      <c r="U301" s="207"/>
      <c r="V301" s="207"/>
      <c r="W301" s="207"/>
      <c r="X301" s="207"/>
      <c r="Y301" s="207"/>
      <c r="Z301" s="207"/>
      <c r="AA301" s="207"/>
      <c r="AB301" s="207"/>
      <c r="AC301" s="207"/>
      <c r="AD301" s="207"/>
    </row>
    <row r="302" spans="2:30" s="154" customFormat="1">
      <c r="B302" s="202"/>
      <c r="C302" s="112"/>
      <c r="D302" s="170"/>
      <c r="E302" s="205"/>
      <c r="F302" s="208"/>
      <c r="G302" s="208"/>
      <c r="H302" s="208"/>
      <c r="I302" s="208"/>
      <c r="J302" s="208"/>
      <c r="K302" s="208"/>
      <c r="L302" s="208"/>
      <c r="M302" s="208"/>
      <c r="N302" s="208"/>
      <c r="O302" s="208"/>
      <c r="P302" s="208"/>
      <c r="Q302" s="208"/>
      <c r="R302" s="208"/>
      <c r="S302" s="208"/>
      <c r="T302" s="208"/>
      <c r="U302" s="208"/>
      <c r="V302" s="208"/>
      <c r="W302" s="208"/>
      <c r="X302" s="208"/>
      <c r="Y302" s="208"/>
      <c r="Z302" s="208"/>
      <c r="AA302" s="208"/>
      <c r="AB302" s="208"/>
      <c r="AC302" s="208"/>
      <c r="AD302" s="208"/>
    </row>
    <row r="303" spans="2:30" s="154" customFormat="1">
      <c r="B303" s="202"/>
      <c r="C303" s="112"/>
      <c r="D303" s="170"/>
      <c r="E303" s="205"/>
      <c r="F303" s="208"/>
      <c r="G303" s="208"/>
      <c r="H303" s="208"/>
      <c r="I303" s="208"/>
      <c r="J303" s="208"/>
      <c r="K303" s="208"/>
      <c r="L303" s="208"/>
      <c r="M303" s="208"/>
      <c r="N303" s="208"/>
      <c r="O303" s="208"/>
      <c r="P303" s="208"/>
      <c r="Q303" s="208"/>
      <c r="R303" s="208"/>
      <c r="S303" s="208"/>
      <c r="T303" s="208"/>
      <c r="U303" s="208"/>
      <c r="V303" s="208"/>
      <c r="W303" s="208"/>
      <c r="X303" s="208"/>
      <c r="Y303" s="208"/>
      <c r="Z303" s="208"/>
      <c r="AA303" s="208"/>
      <c r="AB303" s="208"/>
      <c r="AC303" s="208"/>
      <c r="AD303" s="208"/>
    </row>
    <row r="304" spans="2:30" s="154" customFormat="1">
      <c r="B304" s="202"/>
      <c r="C304" s="112"/>
      <c r="D304" s="170"/>
      <c r="E304" s="205"/>
      <c r="F304" s="208"/>
      <c r="G304" s="208"/>
      <c r="H304" s="208"/>
      <c r="I304" s="208"/>
      <c r="J304" s="208"/>
      <c r="K304" s="208"/>
      <c r="L304" s="208"/>
      <c r="M304" s="208"/>
      <c r="N304" s="208"/>
      <c r="O304" s="208"/>
      <c r="P304" s="208"/>
      <c r="Q304" s="208"/>
      <c r="R304" s="208"/>
      <c r="S304" s="208"/>
      <c r="T304" s="208"/>
      <c r="U304" s="208"/>
      <c r="V304" s="208"/>
      <c r="W304" s="208"/>
      <c r="X304" s="208"/>
      <c r="Y304" s="208"/>
      <c r="Z304" s="208"/>
      <c r="AA304" s="208"/>
      <c r="AB304" s="208"/>
      <c r="AC304" s="208"/>
      <c r="AD304" s="208"/>
    </row>
    <row r="305" spans="2:30" s="154" customFormat="1">
      <c r="B305" s="203"/>
      <c r="C305" s="112"/>
      <c r="D305" s="170"/>
      <c r="E305" s="206"/>
      <c r="F305" s="209"/>
      <c r="G305" s="209"/>
      <c r="H305" s="209"/>
      <c r="I305" s="209"/>
      <c r="J305" s="209"/>
      <c r="K305" s="209"/>
      <c r="L305" s="209"/>
      <c r="M305" s="209"/>
      <c r="N305" s="209"/>
      <c r="O305" s="209"/>
      <c r="P305" s="209"/>
      <c r="Q305" s="209"/>
      <c r="R305" s="209"/>
      <c r="S305" s="209"/>
      <c r="T305" s="209"/>
      <c r="U305" s="209"/>
      <c r="V305" s="209"/>
      <c r="W305" s="209"/>
      <c r="X305" s="209"/>
      <c r="Y305" s="209"/>
      <c r="Z305" s="209"/>
      <c r="AA305" s="209"/>
      <c r="AB305" s="209"/>
      <c r="AC305" s="209"/>
      <c r="AD305" s="209"/>
    </row>
    <row r="306" spans="2:30" s="154" customFormat="1" ht="13">
      <c r="B306" s="201" t="s">
        <v>371</v>
      </c>
      <c r="C306" s="157"/>
      <c r="D306" s="95">
        <f>SUM(D307:D311)</f>
        <v>0</v>
      </c>
      <c r="E306" s="204"/>
      <c r="F306" s="207"/>
      <c r="G306" s="207"/>
      <c r="H306" s="207"/>
      <c r="I306" s="207"/>
      <c r="J306" s="207"/>
      <c r="K306" s="207"/>
      <c r="L306" s="207"/>
      <c r="M306" s="207"/>
      <c r="N306" s="207"/>
      <c r="O306" s="207"/>
      <c r="P306" s="207"/>
      <c r="Q306" s="207"/>
      <c r="R306" s="207"/>
      <c r="S306" s="207"/>
      <c r="T306" s="207"/>
      <c r="U306" s="207"/>
      <c r="V306" s="207"/>
      <c r="W306" s="207"/>
      <c r="X306" s="207"/>
      <c r="Y306" s="207"/>
      <c r="Z306" s="207"/>
      <c r="AA306" s="207"/>
      <c r="AB306" s="207"/>
      <c r="AC306" s="207"/>
      <c r="AD306" s="207"/>
    </row>
    <row r="307" spans="2:30" s="154" customFormat="1">
      <c r="B307" s="202"/>
      <c r="C307" s="112"/>
      <c r="D307" s="170"/>
      <c r="E307" s="205"/>
      <c r="F307" s="208"/>
      <c r="G307" s="208"/>
      <c r="H307" s="208"/>
      <c r="I307" s="208"/>
      <c r="J307" s="208"/>
      <c r="K307" s="208"/>
      <c r="L307" s="208"/>
      <c r="M307" s="208"/>
      <c r="N307" s="208"/>
      <c r="O307" s="208"/>
      <c r="P307" s="208"/>
      <c r="Q307" s="208"/>
      <c r="R307" s="208"/>
      <c r="S307" s="208"/>
      <c r="T307" s="208"/>
      <c r="U307" s="208"/>
      <c r="V307" s="208"/>
      <c r="W307" s="208"/>
      <c r="X307" s="208"/>
      <c r="Y307" s="208"/>
      <c r="Z307" s="208"/>
      <c r="AA307" s="208"/>
      <c r="AB307" s="208"/>
      <c r="AC307" s="208"/>
      <c r="AD307" s="208"/>
    </row>
    <row r="308" spans="2:30" s="154" customFormat="1">
      <c r="B308" s="202"/>
      <c r="C308" s="112"/>
      <c r="D308" s="170"/>
      <c r="E308" s="205"/>
      <c r="F308" s="208"/>
      <c r="G308" s="208"/>
      <c r="H308" s="208"/>
      <c r="I308" s="208"/>
      <c r="J308" s="208"/>
      <c r="K308" s="208"/>
      <c r="L308" s="208"/>
      <c r="M308" s="208"/>
      <c r="N308" s="208"/>
      <c r="O308" s="208"/>
      <c r="P308" s="208"/>
      <c r="Q308" s="208"/>
      <c r="R308" s="208"/>
      <c r="S308" s="208"/>
      <c r="T308" s="208"/>
      <c r="U308" s="208"/>
      <c r="V308" s="208"/>
      <c r="W308" s="208"/>
      <c r="X308" s="208"/>
      <c r="Y308" s="208"/>
      <c r="Z308" s="208"/>
      <c r="AA308" s="208"/>
      <c r="AB308" s="208"/>
      <c r="AC308" s="208"/>
      <c r="AD308" s="208"/>
    </row>
    <row r="309" spans="2:30" s="154" customFormat="1">
      <c r="B309" s="202"/>
      <c r="C309" s="112"/>
      <c r="D309" s="170"/>
      <c r="E309" s="205"/>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row>
    <row r="310" spans="2:30" s="154" customFormat="1">
      <c r="B310" s="202"/>
      <c r="C310" s="112"/>
      <c r="D310" s="170"/>
      <c r="E310" s="205"/>
      <c r="F310" s="208"/>
      <c r="G310" s="208"/>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row>
    <row r="311" spans="2:30" s="154" customFormat="1">
      <c r="B311" s="203"/>
      <c r="C311" s="112"/>
      <c r="D311" s="170"/>
      <c r="E311" s="206"/>
      <c r="F311" s="209"/>
      <c r="G311" s="209"/>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row>
    <row r="312" spans="2:30" ht="13">
      <c r="B312" s="235" t="s">
        <v>77</v>
      </c>
      <c r="C312" s="235"/>
      <c r="D312" s="96">
        <f>SUBTOTAL(9,D39:D311)/2</f>
        <v>10000</v>
      </c>
      <c r="E312" s="212"/>
      <c r="F312" s="213"/>
      <c r="G312" s="213"/>
      <c r="H312" s="213"/>
      <c r="I312" s="213"/>
      <c r="J312" s="213"/>
      <c r="K312" s="213"/>
      <c r="L312" s="213"/>
      <c r="M312" s="213"/>
      <c r="N312" s="213"/>
      <c r="O312" s="213"/>
      <c r="P312" s="213"/>
      <c r="Q312" s="213"/>
      <c r="R312" s="213"/>
      <c r="S312" s="213"/>
      <c r="T312" s="213"/>
      <c r="U312" s="213"/>
      <c r="V312" s="213"/>
      <c r="W312" s="213"/>
      <c r="X312" s="213"/>
      <c r="Y312" s="213"/>
      <c r="Z312" s="213"/>
      <c r="AA312" s="213"/>
      <c r="AB312" s="213"/>
      <c r="AC312" s="213"/>
      <c r="AD312" s="213"/>
    </row>
    <row r="314" spans="2:30" ht="13">
      <c r="B314" s="210" t="s">
        <v>340</v>
      </c>
      <c r="C314" s="211"/>
      <c r="D314" s="211"/>
      <c r="E314" s="211"/>
      <c r="F314" s="211"/>
      <c r="G314" s="211"/>
      <c r="H314" s="211"/>
      <c r="I314" s="211"/>
      <c r="J314" s="211"/>
      <c r="K314" s="211"/>
      <c r="L314" s="211"/>
      <c r="M314" s="211"/>
      <c r="N314" s="211"/>
      <c r="O314" s="211"/>
      <c r="P314" s="211"/>
      <c r="Q314" s="211"/>
      <c r="R314" s="211"/>
      <c r="S314" s="211"/>
      <c r="T314" s="211"/>
      <c r="U314" s="211"/>
      <c r="V314" s="211"/>
      <c r="W314" s="211"/>
      <c r="X314" s="211"/>
      <c r="Y314" s="211"/>
      <c r="Z314" s="211"/>
      <c r="AA314" s="211"/>
      <c r="AB314" s="211"/>
      <c r="AC314" s="211"/>
      <c r="AD314" s="211"/>
    </row>
    <row r="315" spans="2:30" ht="25">
      <c r="B315" s="215"/>
      <c r="C315" s="98" t="s">
        <v>310</v>
      </c>
      <c r="D315" s="102">
        <f>1000*12</f>
        <v>12000</v>
      </c>
      <c r="E315" s="217"/>
      <c r="F315" s="148" t="s">
        <v>341</v>
      </c>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row>
    <row r="316" spans="2:30" ht="25">
      <c r="B316" s="215"/>
      <c r="C316" s="98" t="s">
        <v>308</v>
      </c>
      <c r="D316" s="102">
        <f>250*12</f>
        <v>3000</v>
      </c>
      <c r="E316" s="217"/>
      <c r="F316" s="148" t="s">
        <v>342</v>
      </c>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row>
    <row r="317" spans="2:30" ht="25">
      <c r="B317" s="215"/>
      <c r="C317" s="98" t="s">
        <v>304</v>
      </c>
      <c r="D317" s="102">
        <f>200*12</f>
        <v>2400</v>
      </c>
      <c r="E317" s="217"/>
      <c r="F317" s="148" t="s">
        <v>343</v>
      </c>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row>
    <row r="318" spans="2:30" ht="25">
      <c r="B318" s="215"/>
      <c r="C318" s="98" t="s">
        <v>307</v>
      </c>
      <c r="D318" s="102">
        <f>200*12</f>
        <v>2400</v>
      </c>
      <c r="E318" s="217"/>
      <c r="F318" s="148" t="s">
        <v>344</v>
      </c>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row>
    <row r="319" spans="2:30" ht="25">
      <c r="B319" s="215"/>
      <c r="C319" s="98" t="s">
        <v>306</v>
      </c>
      <c r="D319" s="102">
        <f>150*12</f>
        <v>1800</v>
      </c>
      <c r="E319" s="217"/>
      <c r="F319" s="148" t="s">
        <v>345</v>
      </c>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row>
    <row r="320" spans="2:30">
      <c r="B320" s="215"/>
      <c r="C320" s="98" t="s">
        <v>255</v>
      </c>
      <c r="D320" s="102">
        <v>6000</v>
      </c>
      <c r="E320" s="217"/>
      <c r="F320" s="148" t="s">
        <v>346</v>
      </c>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row>
    <row r="321" spans="2:30">
      <c r="B321" s="215"/>
      <c r="C321" s="98" t="s">
        <v>258</v>
      </c>
      <c r="D321" s="102">
        <f>2500*2</f>
        <v>5000</v>
      </c>
      <c r="E321" s="217"/>
      <c r="F321" s="148" t="s">
        <v>347</v>
      </c>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row>
    <row r="322" spans="2:30">
      <c r="B322" s="215"/>
      <c r="C322" s="98" t="s">
        <v>257</v>
      </c>
      <c r="D322" s="102">
        <v>1300</v>
      </c>
      <c r="E322" s="217"/>
      <c r="F322" s="148" t="s">
        <v>348</v>
      </c>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row>
    <row r="323" spans="2:30" ht="25">
      <c r="B323" s="215"/>
      <c r="C323" s="98" t="s">
        <v>242</v>
      </c>
      <c r="D323" s="102">
        <f>3500*12</f>
        <v>42000</v>
      </c>
      <c r="E323" s="217"/>
      <c r="F323" s="149" t="s">
        <v>349</v>
      </c>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row>
    <row r="324" spans="2:30">
      <c r="B324" s="215"/>
      <c r="C324" s="98" t="s">
        <v>305</v>
      </c>
      <c r="D324" s="102">
        <v>1</v>
      </c>
      <c r="E324" s="217"/>
      <c r="F324" s="148"/>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row>
    <row r="325" spans="2:30">
      <c r="B325" s="215"/>
      <c r="C325" s="98" t="s">
        <v>307</v>
      </c>
      <c r="D325" s="102">
        <v>2</v>
      </c>
      <c r="E325" s="217"/>
      <c r="F325" s="103"/>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row>
    <row r="326" spans="2:30">
      <c r="B326" s="216"/>
      <c r="C326" s="98" t="s">
        <v>306</v>
      </c>
      <c r="D326" s="102">
        <v>3</v>
      </c>
      <c r="E326" s="218"/>
      <c r="F326" s="103"/>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row>
    <row r="327" spans="2:30" ht="13">
      <c r="B327" s="235" t="s">
        <v>372</v>
      </c>
      <c r="C327" s="235"/>
      <c r="D327" s="96">
        <f>SUM(D315:D326)+D312</f>
        <v>85906</v>
      </c>
      <c r="E327" s="212"/>
      <c r="F327" s="213"/>
      <c r="G327" s="213"/>
      <c r="H327" s="213"/>
      <c r="I327" s="213"/>
      <c r="J327" s="213"/>
      <c r="K327" s="213"/>
      <c r="L327" s="213"/>
      <c r="M327" s="213"/>
      <c r="N327" s="213"/>
      <c r="O327" s="213"/>
      <c r="P327" s="213"/>
      <c r="Q327" s="213"/>
      <c r="R327" s="213"/>
      <c r="S327" s="213"/>
      <c r="T327" s="213"/>
      <c r="U327" s="213"/>
      <c r="V327" s="213"/>
      <c r="W327" s="213"/>
      <c r="X327" s="213"/>
      <c r="Y327" s="213"/>
      <c r="Z327" s="213"/>
      <c r="AA327" s="213"/>
      <c r="AB327" s="213"/>
      <c r="AC327" s="213"/>
      <c r="AD327" s="213"/>
    </row>
  </sheetData>
  <sheetProtection algorithmName="SHA-512" hashValue="4hvfbYnQJgEMO7uKxe+YZJFChyiT9aWZK0/tyHrHERW9/UXXHV5APPSuLzKD6BrNr2sdwDfZnbYkzOW8EjfDWA==" saltValue="8lncWRzQ8d1qlcGYVQZupw==" spinCount="100000" sheet="1" formatCells="0" insertRows="0" deleteRows="0"/>
  <mergeCells count="1491">
    <mergeCell ref="F203:F207"/>
    <mergeCell ref="F208:F212"/>
    <mergeCell ref="F213:F217"/>
    <mergeCell ref="F218:F222"/>
    <mergeCell ref="F223:F227"/>
    <mergeCell ref="F228:F232"/>
    <mergeCell ref="F233:F237"/>
    <mergeCell ref="F276:F280"/>
    <mergeCell ref="F281:F285"/>
    <mergeCell ref="F286:F290"/>
    <mergeCell ref="F291:F295"/>
    <mergeCell ref="F296:F300"/>
    <mergeCell ref="F301:F305"/>
    <mergeCell ref="F306:F311"/>
    <mergeCell ref="B327:C327"/>
    <mergeCell ref="B5:AD5"/>
    <mergeCell ref="B6:AD6"/>
    <mergeCell ref="B9:AD9"/>
    <mergeCell ref="B10:AD10"/>
    <mergeCell ref="B11:AD11"/>
    <mergeCell ref="B12:AD12"/>
    <mergeCell ref="B20:AD20"/>
    <mergeCell ref="C21:AD21"/>
    <mergeCell ref="C22:D25"/>
    <mergeCell ref="E22:F25"/>
    <mergeCell ref="B23:B34"/>
    <mergeCell ref="G23:I25"/>
    <mergeCell ref="J23:L25"/>
    <mergeCell ref="M23:O25"/>
    <mergeCell ref="B14:AD14"/>
    <mergeCell ref="C27:D27"/>
    <mergeCell ref="E27:F27"/>
    <mergeCell ref="G27:I27"/>
    <mergeCell ref="J27:L27"/>
    <mergeCell ref="M27:O27"/>
    <mergeCell ref="C26:D26"/>
    <mergeCell ref="E26:F26"/>
    <mergeCell ref="G26:I26"/>
    <mergeCell ref="J26:L26"/>
    <mergeCell ref="M26:O26"/>
    <mergeCell ref="C30:D30"/>
    <mergeCell ref="E30:F30"/>
    <mergeCell ref="G30:I30"/>
    <mergeCell ref="J30:L30"/>
    <mergeCell ref="M30:O30"/>
    <mergeCell ref="C29:D29"/>
    <mergeCell ref="E29:F29"/>
    <mergeCell ref="G29:I29"/>
    <mergeCell ref="J29:L29"/>
    <mergeCell ref="E28:F28"/>
    <mergeCell ref="M28:O28"/>
    <mergeCell ref="C34:D34"/>
    <mergeCell ref="E34:F34"/>
    <mergeCell ref="G34:I34"/>
    <mergeCell ref="J34:L34"/>
    <mergeCell ref="M34:O34"/>
    <mergeCell ref="C33:D33"/>
    <mergeCell ref="E33:F33"/>
    <mergeCell ref="G33:I33"/>
    <mergeCell ref="J33:L33"/>
    <mergeCell ref="M33:O33"/>
    <mergeCell ref="C32:D32"/>
    <mergeCell ref="E32:F32"/>
    <mergeCell ref="G32:I32"/>
    <mergeCell ref="C31:D31"/>
    <mergeCell ref="E31:F31"/>
    <mergeCell ref="G31:I31"/>
    <mergeCell ref="J31:L31"/>
    <mergeCell ref="J32:L32"/>
    <mergeCell ref="M32:O32"/>
    <mergeCell ref="C37:AD37"/>
    <mergeCell ref="C102:AD102"/>
    <mergeCell ref="C165:AD165"/>
    <mergeCell ref="AC45:AC49"/>
    <mergeCell ref="AD45:AD49"/>
    <mergeCell ref="Z45:Z49"/>
    <mergeCell ref="AA45:AA49"/>
    <mergeCell ref="AB45:AB49"/>
    <mergeCell ref="Q45:Q49"/>
    <mergeCell ref="R45:R49"/>
    <mergeCell ref="S45:S49"/>
    <mergeCell ref="T45:T49"/>
    <mergeCell ref="U45:U49"/>
    <mergeCell ref="V45:V49"/>
    <mergeCell ref="K45:K49"/>
    <mergeCell ref="L45:L49"/>
    <mergeCell ref="M45:M49"/>
    <mergeCell ref="N45:N49"/>
    <mergeCell ref="H45:H49"/>
    <mergeCell ref="I45:I49"/>
    <mergeCell ref="J45:J49"/>
    <mergeCell ref="W39:W44"/>
    <mergeCell ref="X39:X44"/>
    <mergeCell ref="Y39:Y44"/>
    <mergeCell ref="Z39:Z44"/>
    <mergeCell ref="AA39:AA44"/>
    <mergeCell ref="AB39:AB44"/>
    <mergeCell ref="Q39:Q44"/>
    <mergeCell ref="R39:R44"/>
    <mergeCell ref="S39:S44"/>
    <mergeCell ref="T39:T44"/>
    <mergeCell ref="U39:U44"/>
    <mergeCell ref="B312:C312"/>
    <mergeCell ref="F39:F44"/>
    <mergeCell ref="E39:E44"/>
    <mergeCell ref="G39:G44"/>
    <mergeCell ref="H39:H44"/>
    <mergeCell ref="I39:I44"/>
    <mergeCell ref="J39:J44"/>
    <mergeCell ref="B35:B36"/>
    <mergeCell ref="C35:C36"/>
    <mergeCell ref="D35:D36"/>
    <mergeCell ref="E35:E36"/>
    <mergeCell ref="F35:F36"/>
    <mergeCell ref="G35:AD35"/>
    <mergeCell ref="B61:B65"/>
    <mergeCell ref="B66:B70"/>
    <mergeCell ref="F45:F49"/>
    <mergeCell ref="F50:F54"/>
    <mergeCell ref="F55:F60"/>
    <mergeCell ref="F61:F65"/>
    <mergeCell ref="F66:F70"/>
    <mergeCell ref="AC39:AC44"/>
    <mergeCell ref="AD39:AD44"/>
    <mergeCell ref="B39:B44"/>
    <mergeCell ref="B45:B49"/>
    <mergeCell ref="B50:B54"/>
    <mergeCell ref="B55:B60"/>
    <mergeCell ref="G45:G49"/>
    <mergeCell ref="V39:V44"/>
    <mergeCell ref="K39:K44"/>
    <mergeCell ref="L39:L44"/>
    <mergeCell ref="M39:M44"/>
    <mergeCell ref="G50:G54"/>
    <mergeCell ref="H50:H54"/>
    <mergeCell ref="I50:I54"/>
    <mergeCell ref="J50:J54"/>
    <mergeCell ref="K50:K54"/>
    <mergeCell ref="L50:L54"/>
    <mergeCell ref="M50:M54"/>
    <mergeCell ref="N50:N54"/>
    <mergeCell ref="W45:W49"/>
    <mergeCell ref="X45:X49"/>
    <mergeCell ref="N39:N44"/>
    <mergeCell ref="O39:O44"/>
    <mergeCell ref="P39:P44"/>
    <mergeCell ref="Y45:Y49"/>
    <mergeCell ref="O45:O49"/>
    <mergeCell ref="P45:P49"/>
    <mergeCell ref="AA50:AA54"/>
    <mergeCell ref="AB50:AB54"/>
    <mergeCell ref="AC50:AC54"/>
    <mergeCell ref="AD50:AD54"/>
    <mergeCell ref="G55:G60"/>
    <mergeCell ref="H55:H60"/>
    <mergeCell ref="I55:I60"/>
    <mergeCell ref="J55:J60"/>
    <mergeCell ref="K55:K60"/>
    <mergeCell ref="L55:L60"/>
    <mergeCell ref="U50:U54"/>
    <mergeCell ref="V50:V54"/>
    <mergeCell ref="W50:W54"/>
    <mergeCell ref="X50:X54"/>
    <mergeCell ref="Y50:Y54"/>
    <mergeCell ref="Z50:Z54"/>
    <mergeCell ref="O50:O54"/>
    <mergeCell ref="P50:P54"/>
    <mergeCell ref="Q50:Q54"/>
    <mergeCell ref="R50:R54"/>
    <mergeCell ref="S50:S54"/>
    <mergeCell ref="T50:T54"/>
    <mergeCell ref="Y55:Y60"/>
    <mergeCell ref="Z55:Z60"/>
    <mergeCell ref="AA55:AA60"/>
    <mergeCell ref="AB55:AB60"/>
    <mergeCell ref="AC55:AC60"/>
    <mergeCell ref="AD55:AD60"/>
    <mergeCell ref="S55:S60"/>
    <mergeCell ref="T55:T60"/>
    <mergeCell ref="U55:U60"/>
    <mergeCell ref="V55:V60"/>
    <mergeCell ref="W55:W60"/>
    <mergeCell ref="X55:X60"/>
    <mergeCell ref="M55:M60"/>
    <mergeCell ref="N55:N60"/>
    <mergeCell ref="O55:O60"/>
    <mergeCell ref="P55:P60"/>
    <mergeCell ref="Q55:Q60"/>
    <mergeCell ref="R55:R60"/>
    <mergeCell ref="G66:G70"/>
    <mergeCell ref="H66:H70"/>
    <mergeCell ref="I66:I70"/>
    <mergeCell ref="J66:J70"/>
    <mergeCell ref="K66:K70"/>
    <mergeCell ref="L66:L70"/>
    <mergeCell ref="U66:U70"/>
    <mergeCell ref="V66:V70"/>
    <mergeCell ref="W66:W70"/>
    <mergeCell ref="X66:X70"/>
    <mergeCell ref="M66:M70"/>
    <mergeCell ref="N66:N70"/>
    <mergeCell ref="O66:O70"/>
    <mergeCell ref="P66:P70"/>
    <mergeCell ref="Q66:Q70"/>
    <mergeCell ref="R66:R70"/>
    <mergeCell ref="Y61:Y65"/>
    <mergeCell ref="G61:G65"/>
    <mergeCell ref="H61:H65"/>
    <mergeCell ref="I61:I65"/>
    <mergeCell ref="J61:J65"/>
    <mergeCell ref="K61:K65"/>
    <mergeCell ref="L61:L65"/>
    <mergeCell ref="Y66:Y70"/>
    <mergeCell ref="Z61:Z65"/>
    <mergeCell ref="AA61:AA65"/>
    <mergeCell ref="AB61:AB65"/>
    <mergeCell ref="AC61:AC65"/>
    <mergeCell ref="AD61:AD65"/>
    <mergeCell ref="S61:S65"/>
    <mergeCell ref="T61:T65"/>
    <mergeCell ref="U61:U65"/>
    <mergeCell ref="V61:V65"/>
    <mergeCell ref="W61:W65"/>
    <mergeCell ref="X61:X65"/>
    <mergeCell ref="M61:M65"/>
    <mergeCell ref="N61:N65"/>
    <mergeCell ref="O61:O65"/>
    <mergeCell ref="P61:P65"/>
    <mergeCell ref="Q61:Q65"/>
    <mergeCell ref="R61:R65"/>
    <mergeCell ref="Z66:Z70"/>
    <mergeCell ref="AA66:AA70"/>
    <mergeCell ref="AB66:AB70"/>
    <mergeCell ref="AC66:AC70"/>
    <mergeCell ref="AD66:AD70"/>
    <mergeCell ref="S66:S70"/>
    <mergeCell ref="T66:T70"/>
    <mergeCell ref="G77:G81"/>
    <mergeCell ref="H77:H81"/>
    <mergeCell ref="I77:I81"/>
    <mergeCell ref="J77:J81"/>
    <mergeCell ref="K77:K81"/>
    <mergeCell ref="L77:L81"/>
    <mergeCell ref="Y72:Y76"/>
    <mergeCell ref="Z72:Z76"/>
    <mergeCell ref="AA72:AA76"/>
    <mergeCell ref="AB72:AB76"/>
    <mergeCell ref="AC72:AC76"/>
    <mergeCell ref="AD72:AD76"/>
    <mergeCell ref="S72:S76"/>
    <mergeCell ref="T72:T76"/>
    <mergeCell ref="U72:U76"/>
    <mergeCell ref="V72:V76"/>
    <mergeCell ref="W72:W76"/>
    <mergeCell ref="X72:X76"/>
    <mergeCell ref="M72:M76"/>
    <mergeCell ref="N72:N76"/>
    <mergeCell ref="O72:O76"/>
    <mergeCell ref="P72:P76"/>
    <mergeCell ref="Q72:Q76"/>
    <mergeCell ref="R72:R76"/>
    <mergeCell ref="G72:G76"/>
    <mergeCell ref="H72:H76"/>
    <mergeCell ref="I72:I76"/>
    <mergeCell ref="J72:J76"/>
    <mergeCell ref="K72:K76"/>
    <mergeCell ref="L72:L76"/>
    <mergeCell ref="Y77:Y81"/>
    <mergeCell ref="Z77:Z81"/>
    <mergeCell ref="AA77:AA81"/>
    <mergeCell ref="AB77:AB81"/>
    <mergeCell ref="AC77:AC81"/>
    <mergeCell ref="AD77:AD81"/>
    <mergeCell ref="S77:S81"/>
    <mergeCell ref="T77:T81"/>
    <mergeCell ref="U77:U81"/>
    <mergeCell ref="V77:V81"/>
    <mergeCell ref="W77:W81"/>
    <mergeCell ref="X77:X81"/>
    <mergeCell ref="M77:M81"/>
    <mergeCell ref="N77:N81"/>
    <mergeCell ref="O77:O81"/>
    <mergeCell ref="P77:P81"/>
    <mergeCell ref="Q77:Q81"/>
    <mergeCell ref="R77:R81"/>
    <mergeCell ref="G87:G91"/>
    <mergeCell ref="H87:H91"/>
    <mergeCell ref="I87:I91"/>
    <mergeCell ref="J87:J91"/>
    <mergeCell ref="K87:K91"/>
    <mergeCell ref="L87:L91"/>
    <mergeCell ref="Y82:Y86"/>
    <mergeCell ref="Z82:Z86"/>
    <mergeCell ref="AA82:AA86"/>
    <mergeCell ref="AB82:AB86"/>
    <mergeCell ref="AC82:AC86"/>
    <mergeCell ref="AD82:AD86"/>
    <mergeCell ref="S82:S86"/>
    <mergeCell ref="T82:T86"/>
    <mergeCell ref="U82:U86"/>
    <mergeCell ref="V82:V86"/>
    <mergeCell ref="W82:W86"/>
    <mergeCell ref="X82:X86"/>
    <mergeCell ref="M82:M86"/>
    <mergeCell ref="N82:N86"/>
    <mergeCell ref="O82:O86"/>
    <mergeCell ref="P82:P86"/>
    <mergeCell ref="Q82:Q86"/>
    <mergeCell ref="R82:R86"/>
    <mergeCell ref="G82:G86"/>
    <mergeCell ref="H82:H86"/>
    <mergeCell ref="I82:I86"/>
    <mergeCell ref="J82:J86"/>
    <mergeCell ref="K82:K86"/>
    <mergeCell ref="L82:L86"/>
    <mergeCell ref="Y87:Y91"/>
    <mergeCell ref="Z87:Z91"/>
    <mergeCell ref="AA87:AA91"/>
    <mergeCell ref="AB87:AB91"/>
    <mergeCell ref="AC87:AC91"/>
    <mergeCell ref="AD87:AD91"/>
    <mergeCell ref="S87:S91"/>
    <mergeCell ref="T87:T91"/>
    <mergeCell ref="U87:U91"/>
    <mergeCell ref="V87:V91"/>
    <mergeCell ref="W87:W91"/>
    <mergeCell ref="X87:X91"/>
    <mergeCell ref="M87:M91"/>
    <mergeCell ref="N87:N91"/>
    <mergeCell ref="O87:O91"/>
    <mergeCell ref="P87:P91"/>
    <mergeCell ref="Q87:Q91"/>
    <mergeCell ref="R87:R91"/>
    <mergeCell ref="G97:G101"/>
    <mergeCell ref="H97:H101"/>
    <mergeCell ref="I97:I101"/>
    <mergeCell ref="J97:J101"/>
    <mergeCell ref="K97:K101"/>
    <mergeCell ref="L97:L101"/>
    <mergeCell ref="Y92:Y96"/>
    <mergeCell ref="Z92:Z96"/>
    <mergeCell ref="AA92:AA96"/>
    <mergeCell ref="AB92:AB96"/>
    <mergeCell ref="AC92:AC96"/>
    <mergeCell ref="AD92:AD96"/>
    <mergeCell ref="S92:S96"/>
    <mergeCell ref="T92:T96"/>
    <mergeCell ref="U92:U96"/>
    <mergeCell ref="V92:V96"/>
    <mergeCell ref="W92:W96"/>
    <mergeCell ref="X92:X96"/>
    <mergeCell ref="M92:M96"/>
    <mergeCell ref="N92:N96"/>
    <mergeCell ref="O92:O96"/>
    <mergeCell ref="P92:P96"/>
    <mergeCell ref="Q92:Q96"/>
    <mergeCell ref="R92:R96"/>
    <mergeCell ref="G92:G96"/>
    <mergeCell ref="H92:H96"/>
    <mergeCell ref="I92:I96"/>
    <mergeCell ref="J92:J96"/>
    <mergeCell ref="K92:K96"/>
    <mergeCell ref="L92:L96"/>
    <mergeCell ref="Y97:Y101"/>
    <mergeCell ref="Z97:Z101"/>
    <mergeCell ref="AA97:AA101"/>
    <mergeCell ref="AB97:AB101"/>
    <mergeCell ref="AC97:AC101"/>
    <mergeCell ref="AD97:AD101"/>
    <mergeCell ref="S97:S101"/>
    <mergeCell ref="T97:T101"/>
    <mergeCell ref="U97:U101"/>
    <mergeCell ref="V97:V101"/>
    <mergeCell ref="W97:W101"/>
    <mergeCell ref="X97:X101"/>
    <mergeCell ref="M97:M101"/>
    <mergeCell ref="N97:N101"/>
    <mergeCell ref="O97:O101"/>
    <mergeCell ref="P97:P101"/>
    <mergeCell ref="Q97:Q101"/>
    <mergeCell ref="R97:R101"/>
    <mergeCell ref="G109:G113"/>
    <mergeCell ref="H109:H113"/>
    <mergeCell ref="I109:I113"/>
    <mergeCell ref="J109:J113"/>
    <mergeCell ref="K109:K113"/>
    <mergeCell ref="L109:L113"/>
    <mergeCell ref="Y104:Y108"/>
    <mergeCell ref="Z104:Z108"/>
    <mergeCell ref="AA104:AA108"/>
    <mergeCell ref="AB104:AB108"/>
    <mergeCell ref="AC104:AC108"/>
    <mergeCell ref="AD104:AD108"/>
    <mergeCell ref="S104:S108"/>
    <mergeCell ref="T104:T108"/>
    <mergeCell ref="U104:U108"/>
    <mergeCell ref="V104:V108"/>
    <mergeCell ref="W104:W108"/>
    <mergeCell ref="X104:X108"/>
    <mergeCell ref="M104:M108"/>
    <mergeCell ref="N104:N108"/>
    <mergeCell ref="O104:O108"/>
    <mergeCell ref="P104:P108"/>
    <mergeCell ref="Q104:Q108"/>
    <mergeCell ref="R104:R108"/>
    <mergeCell ref="G104:G108"/>
    <mergeCell ref="H104:H108"/>
    <mergeCell ref="I104:I108"/>
    <mergeCell ref="J104:J108"/>
    <mergeCell ref="K104:K108"/>
    <mergeCell ref="L104:L108"/>
    <mergeCell ref="Y109:Y113"/>
    <mergeCell ref="Z109:Z113"/>
    <mergeCell ref="AA109:AA113"/>
    <mergeCell ref="AB109:AB113"/>
    <mergeCell ref="AC109:AC113"/>
    <mergeCell ref="AD109:AD113"/>
    <mergeCell ref="S109:S113"/>
    <mergeCell ref="T109:T113"/>
    <mergeCell ref="U109:U113"/>
    <mergeCell ref="V109:V113"/>
    <mergeCell ref="W109:W113"/>
    <mergeCell ref="X109:X113"/>
    <mergeCell ref="M109:M113"/>
    <mergeCell ref="N109:N113"/>
    <mergeCell ref="O109:O113"/>
    <mergeCell ref="P109:P113"/>
    <mergeCell ref="Q109:Q113"/>
    <mergeCell ref="R109:R113"/>
    <mergeCell ref="G119:G123"/>
    <mergeCell ref="H119:H123"/>
    <mergeCell ref="I119:I123"/>
    <mergeCell ref="J119:J123"/>
    <mergeCell ref="K119:K123"/>
    <mergeCell ref="L119:L123"/>
    <mergeCell ref="Y114:Y118"/>
    <mergeCell ref="Z114:Z118"/>
    <mergeCell ref="AA114:AA118"/>
    <mergeCell ref="AB114:AB118"/>
    <mergeCell ref="AC114:AC118"/>
    <mergeCell ref="AD114:AD118"/>
    <mergeCell ref="S114:S118"/>
    <mergeCell ref="T114:T118"/>
    <mergeCell ref="U114:U118"/>
    <mergeCell ref="V114:V118"/>
    <mergeCell ref="W114:W118"/>
    <mergeCell ref="X114:X118"/>
    <mergeCell ref="M114:M118"/>
    <mergeCell ref="N114:N118"/>
    <mergeCell ref="O114:O118"/>
    <mergeCell ref="P114:P118"/>
    <mergeCell ref="Q114:Q118"/>
    <mergeCell ref="R114:R118"/>
    <mergeCell ref="G114:G118"/>
    <mergeCell ref="H114:H118"/>
    <mergeCell ref="I114:I118"/>
    <mergeCell ref="J114:J118"/>
    <mergeCell ref="K114:K118"/>
    <mergeCell ref="L114:L118"/>
    <mergeCell ref="K124:K128"/>
    <mergeCell ref="L124:L128"/>
    <mergeCell ref="Y119:Y123"/>
    <mergeCell ref="Z119:Z123"/>
    <mergeCell ref="AA119:AA123"/>
    <mergeCell ref="AB119:AB123"/>
    <mergeCell ref="AC119:AC123"/>
    <mergeCell ref="AD119:AD123"/>
    <mergeCell ref="S119:S123"/>
    <mergeCell ref="T119:T123"/>
    <mergeCell ref="U119:U123"/>
    <mergeCell ref="V119:V123"/>
    <mergeCell ref="W119:W123"/>
    <mergeCell ref="X119:X123"/>
    <mergeCell ref="M119:M123"/>
    <mergeCell ref="N119:N123"/>
    <mergeCell ref="O119:O123"/>
    <mergeCell ref="P119:P123"/>
    <mergeCell ref="Q119:Q123"/>
    <mergeCell ref="R119:R123"/>
    <mergeCell ref="Y124:Y128"/>
    <mergeCell ref="Z124:Z128"/>
    <mergeCell ref="AA124:AA128"/>
    <mergeCell ref="AB124:AB128"/>
    <mergeCell ref="AC124:AC128"/>
    <mergeCell ref="AD124:AD128"/>
    <mergeCell ref="S124:S128"/>
    <mergeCell ref="T124:T128"/>
    <mergeCell ref="U124:U128"/>
    <mergeCell ref="V124:V128"/>
    <mergeCell ref="W124:W128"/>
    <mergeCell ref="X124:X128"/>
    <mergeCell ref="M124:M128"/>
    <mergeCell ref="N124:N128"/>
    <mergeCell ref="O124:O128"/>
    <mergeCell ref="P124:P128"/>
    <mergeCell ref="Q124:Q128"/>
    <mergeCell ref="R124:R128"/>
    <mergeCell ref="Y129:Y133"/>
    <mergeCell ref="Z129:Z133"/>
    <mergeCell ref="AA129:AA133"/>
    <mergeCell ref="AB129:AB133"/>
    <mergeCell ref="AC129:AC133"/>
    <mergeCell ref="AD129:AD133"/>
    <mergeCell ref="S129:S133"/>
    <mergeCell ref="T129:T133"/>
    <mergeCell ref="U129:U133"/>
    <mergeCell ref="V129:V133"/>
    <mergeCell ref="W129:W133"/>
    <mergeCell ref="X129:X133"/>
    <mergeCell ref="M129:M133"/>
    <mergeCell ref="N129:N133"/>
    <mergeCell ref="O129:O133"/>
    <mergeCell ref="P129:P133"/>
    <mergeCell ref="Q129:Q133"/>
    <mergeCell ref="R129:R133"/>
    <mergeCell ref="W134:W138"/>
    <mergeCell ref="X134:X138"/>
    <mergeCell ref="Y134:Y138"/>
    <mergeCell ref="Z134:Z138"/>
    <mergeCell ref="AA134:AA138"/>
    <mergeCell ref="AB134:AB138"/>
    <mergeCell ref="K134:K138"/>
    <mergeCell ref="L134:L138"/>
    <mergeCell ref="M134:M138"/>
    <mergeCell ref="N134:N138"/>
    <mergeCell ref="O134:O138"/>
    <mergeCell ref="P134:P138"/>
    <mergeCell ref="AC134:AC138"/>
    <mergeCell ref="AD134:AD138"/>
    <mergeCell ref="S134:S138"/>
    <mergeCell ref="T134:T138"/>
    <mergeCell ref="U134:U138"/>
    <mergeCell ref="V134:V138"/>
    <mergeCell ref="Q134:Q138"/>
    <mergeCell ref="R134:R138"/>
    <mergeCell ref="E45:E49"/>
    <mergeCell ref="E50:E54"/>
    <mergeCell ref="E55:E60"/>
    <mergeCell ref="E61:E65"/>
    <mergeCell ref="E66:E70"/>
    <mergeCell ref="F134:F138"/>
    <mergeCell ref="E104:E108"/>
    <mergeCell ref="E109:E113"/>
    <mergeCell ref="E114:E118"/>
    <mergeCell ref="E119:E123"/>
    <mergeCell ref="E124:E128"/>
    <mergeCell ref="E129:E133"/>
    <mergeCell ref="E134:E138"/>
    <mergeCell ref="F104:F108"/>
    <mergeCell ref="F109:F113"/>
    <mergeCell ref="F114:F118"/>
    <mergeCell ref="F119:F123"/>
    <mergeCell ref="F124:F128"/>
    <mergeCell ref="F129:F133"/>
    <mergeCell ref="F72:F76"/>
    <mergeCell ref="F77:F81"/>
    <mergeCell ref="F82:F86"/>
    <mergeCell ref="F87:F91"/>
    <mergeCell ref="F92:F96"/>
    <mergeCell ref="F97:F101"/>
    <mergeCell ref="B72:B76"/>
    <mergeCell ref="B77:B81"/>
    <mergeCell ref="B82:B86"/>
    <mergeCell ref="B87:B91"/>
    <mergeCell ref="B92:B96"/>
    <mergeCell ref="B97:B101"/>
    <mergeCell ref="E72:E76"/>
    <mergeCell ref="E77:E81"/>
    <mergeCell ref="E82:E86"/>
    <mergeCell ref="E87:E91"/>
    <mergeCell ref="E92:E96"/>
    <mergeCell ref="E97:E101"/>
    <mergeCell ref="E140:E144"/>
    <mergeCell ref="E145:E149"/>
    <mergeCell ref="E150:E154"/>
    <mergeCell ref="E155:E159"/>
    <mergeCell ref="E160:E164"/>
    <mergeCell ref="G140:G144"/>
    <mergeCell ref="H140:H144"/>
    <mergeCell ref="I140:I144"/>
    <mergeCell ref="J140:J144"/>
    <mergeCell ref="K140:K144"/>
    <mergeCell ref="L140:L144"/>
    <mergeCell ref="B134:B138"/>
    <mergeCell ref="B140:B144"/>
    <mergeCell ref="B145:B149"/>
    <mergeCell ref="B150:B154"/>
    <mergeCell ref="B155:B159"/>
    <mergeCell ref="B160:B164"/>
    <mergeCell ref="B104:B108"/>
    <mergeCell ref="B109:B113"/>
    <mergeCell ref="B114:B118"/>
    <mergeCell ref="B119:B123"/>
    <mergeCell ref="B124:B128"/>
    <mergeCell ref="B129:B133"/>
    <mergeCell ref="G134:G138"/>
    <mergeCell ref="H134:H138"/>
    <mergeCell ref="I134:I138"/>
    <mergeCell ref="J134:J138"/>
    <mergeCell ref="G129:G133"/>
    <mergeCell ref="H129:H133"/>
    <mergeCell ref="I129:I133"/>
    <mergeCell ref="J129:J133"/>
    <mergeCell ref="K129:K133"/>
    <mergeCell ref="L129:L133"/>
    <mergeCell ref="G124:G128"/>
    <mergeCell ref="H124:H128"/>
    <mergeCell ref="I124:I128"/>
    <mergeCell ref="J124:J128"/>
    <mergeCell ref="Y140:Y144"/>
    <mergeCell ref="Z140:Z144"/>
    <mergeCell ref="AA140:AA144"/>
    <mergeCell ref="AB140:AB144"/>
    <mergeCell ref="AC140:AC144"/>
    <mergeCell ref="AD140:AD144"/>
    <mergeCell ref="S140:S144"/>
    <mergeCell ref="T140:T144"/>
    <mergeCell ref="U140:U144"/>
    <mergeCell ref="V140:V144"/>
    <mergeCell ref="W140:W144"/>
    <mergeCell ref="X140:X144"/>
    <mergeCell ref="M140:M144"/>
    <mergeCell ref="N140:N144"/>
    <mergeCell ref="O140:O144"/>
    <mergeCell ref="P140:P144"/>
    <mergeCell ref="Q140:Q144"/>
    <mergeCell ref="R140:R144"/>
    <mergeCell ref="AB145:AB149"/>
    <mergeCell ref="AC145:AC149"/>
    <mergeCell ref="AD145:AD149"/>
    <mergeCell ref="S145:S149"/>
    <mergeCell ref="T145:T149"/>
    <mergeCell ref="U145:U149"/>
    <mergeCell ref="V145:V149"/>
    <mergeCell ref="W145:W149"/>
    <mergeCell ref="X145:X149"/>
    <mergeCell ref="M145:M149"/>
    <mergeCell ref="N145:N149"/>
    <mergeCell ref="O145:O149"/>
    <mergeCell ref="P145:P149"/>
    <mergeCell ref="Q145:Q149"/>
    <mergeCell ref="R145:R149"/>
    <mergeCell ref="G145:G149"/>
    <mergeCell ref="H145:H149"/>
    <mergeCell ref="I145:I149"/>
    <mergeCell ref="J145:J149"/>
    <mergeCell ref="K145:K149"/>
    <mergeCell ref="L145:L149"/>
    <mergeCell ref="AD150:AD154"/>
    <mergeCell ref="S150:S154"/>
    <mergeCell ref="T150:T154"/>
    <mergeCell ref="U150:U154"/>
    <mergeCell ref="V150:V154"/>
    <mergeCell ref="W150:W154"/>
    <mergeCell ref="X150:X154"/>
    <mergeCell ref="M150:M154"/>
    <mergeCell ref="N150:N154"/>
    <mergeCell ref="O150:O154"/>
    <mergeCell ref="P150:P154"/>
    <mergeCell ref="Q150:Q154"/>
    <mergeCell ref="R150:R154"/>
    <mergeCell ref="AA155:AA159"/>
    <mergeCell ref="AB155:AB159"/>
    <mergeCell ref="AC155:AC159"/>
    <mergeCell ref="AD155:AD159"/>
    <mergeCell ref="S155:S159"/>
    <mergeCell ref="T155:T159"/>
    <mergeCell ref="U155:U159"/>
    <mergeCell ref="V155:V159"/>
    <mergeCell ref="W155:W159"/>
    <mergeCell ref="X155:X159"/>
    <mergeCell ref="M155:M159"/>
    <mergeCell ref="N155:N159"/>
    <mergeCell ref="O155:O159"/>
    <mergeCell ref="P155:P159"/>
    <mergeCell ref="Q155:Q159"/>
    <mergeCell ref="R155:R159"/>
    <mergeCell ref="Y150:Y154"/>
    <mergeCell ref="Z150:Z154"/>
    <mergeCell ref="G155:G159"/>
    <mergeCell ref="H155:H159"/>
    <mergeCell ref="I155:I159"/>
    <mergeCell ref="J155:J159"/>
    <mergeCell ref="K155:K159"/>
    <mergeCell ref="L155:L159"/>
    <mergeCell ref="F140:F144"/>
    <mergeCell ref="F145:F149"/>
    <mergeCell ref="F150:F154"/>
    <mergeCell ref="F155:F159"/>
    <mergeCell ref="F160:F164"/>
    <mergeCell ref="F167:F171"/>
    <mergeCell ref="Y160:Y164"/>
    <mergeCell ref="Z160:Z164"/>
    <mergeCell ref="AA160:AA164"/>
    <mergeCell ref="AB160:AB164"/>
    <mergeCell ref="AC160:AC164"/>
    <mergeCell ref="Y155:Y159"/>
    <mergeCell ref="Z155:Z159"/>
    <mergeCell ref="AC167:AC171"/>
    <mergeCell ref="AA150:AA154"/>
    <mergeCell ref="AB150:AB154"/>
    <mergeCell ref="AC150:AC154"/>
    <mergeCell ref="G150:G154"/>
    <mergeCell ref="H150:H154"/>
    <mergeCell ref="I150:I154"/>
    <mergeCell ref="J150:J154"/>
    <mergeCell ref="K150:K154"/>
    <mergeCell ref="L150:L154"/>
    <mergeCell ref="Y145:Y149"/>
    <mergeCell ref="Z145:Z149"/>
    <mergeCell ref="AA145:AA149"/>
    <mergeCell ref="AD160:AD164"/>
    <mergeCell ref="S160:S164"/>
    <mergeCell ref="T160:T164"/>
    <mergeCell ref="U160:U164"/>
    <mergeCell ref="V160:V164"/>
    <mergeCell ref="W160:W164"/>
    <mergeCell ref="X160:X164"/>
    <mergeCell ref="M160:M164"/>
    <mergeCell ref="N160:N164"/>
    <mergeCell ref="O160:O164"/>
    <mergeCell ref="P160:P164"/>
    <mergeCell ref="Q160:Q164"/>
    <mergeCell ref="R160:R164"/>
    <mergeCell ref="G160:G164"/>
    <mergeCell ref="H160:H164"/>
    <mergeCell ref="I160:I164"/>
    <mergeCell ref="J160:J164"/>
    <mergeCell ref="K160:K164"/>
    <mergeCell ref="L160:L164"/>
    <mergeCell ref="B228:B232"/>
    <mergeCell ref="B233:B237"/>
    <mergeCell ref="G167:G171"/>
    <mergeCell ref="H167:H171"/>
    <mergeCell ref="I167:I171"/>
    <mergeCell ref="J167:J171"/>
    <mergeCell ref="G182:G186"/>
    <mergeCell ref="H182:H186"/>
    <mergeCell ref="I182:I186"/>
    <mergeCell ref="J182:J186"/>
    <mergeCell ref="B167:B171"/>
    <mergeCell ref="B203:B207"/>
    <mergeCell ref="B208:B212"/>
    <mergeCell ref="B213:B217"/>
    <mergeCell ref="B218:B222"/>
    <mergeCell ref="B223:B227"/>
    <mergeCell ref="B182:B186"/>
    <mergeCell ref="B187:B191"/>
    <mergeCell ref="B192:B196"/>
    <mergeCell ref="B197:B201"/>
    <mergeCell ref="B177:B181"/>
    <mergeCell ref="B172:B176"/>
    <mergeCell ref="F172:F176"/>
    <mergeCell ref="F177:F181"/>
    <mergeCell ref="F182:F186"/>
    <mergeCell ref="F187:F191"/>
    <mergeCell ref="F192:F196"/>
    <mergeCell ref="F197:F201"/>
    <mergeCell ref="G177:G181"/>
    <mergeCell ref="H177:H181"/>
    <mergeCell ref="I177:I181"/>
    <mergeCell ref="J177:J181"/>
    <mergeCell ref="AD167:AD171"/>
    <mergeCell ref="G172:G176"/>
    <mergeCell ref="H172:H176"/>
    <mergeCell ref="I172:I176"/>
    <mergeCell ref="J172:J176"/>
    <mergeCell ref="K172:K176"/>
    <mergeCell ref="L172:L176"/>
    <mergeCell ref="M172:M176"/>
    <mergeCell ref="N172:N176"/>
    <mergeCell ref="W167:W171"/>
    <mergeCell ref="X167:X171"/>
    <mergeCell ref="Y167:Y171"/>
    <mergeCell ref="Z167:Z171"/>
    <mergeCell ref="AA167:AA171"/>
    <mergeCell ref="AB167:AB171"/>
    <mergeCell ref="Q167:Q171"/>
    <mergeCell ref="R167:R171"/>
    <mergeCell ref="S167:S171"/>
    <mergeCell ref="T167:T171"/>
    <mergeCell ref="U167:U171"/>
    <mergeCell ref="V167:V171"/>
    <mergeCell ref="K167:K171"/>
    <mergeCell ref="L167:L171"/>
    <mergeCell ref="M167:M171"/>
    <mergeCell ref="N167:N171"/>
    <mergeCell ref="O167:O171"/>
    <mergeCell ref="P167:P171"/>
    <mergeCell ref="AA172:AA176"/>
    <mergeCell ref="AB172:AB176"/>
    <mergeCell ref="AC172:AC176"/>
    <mergeCell ref="AD172:AD176"/>
    <mergeCell ref="K177:K181"/>
    <mergeCell ref="L177:L181"/>
    <mergeCell ref="U172:U176"/>
    <mergeCell ref="V172:V176"/>
    <mergeCell ref="W172:W176"/>
    <mergeCell ref="X172:X176"/>
    <mergeCell ref="Y172:Y176"/>
    <mergeCell ref="Z172:Z176"/>
    <mergeCell ref="O172:O176"/>
    <mergeCell ref="P172:P176"/>
    <mergeCell ref="Q172:Q176"/>
    <mergeCell ref="R172:R176"/>
    <mergeCell ref="S172:S176"/>
    <mergeCell ref="T172:T176"/>
    <mergeCell ref="Y177:Y181"/>
    <mergeCell ref="Z177:Z181"/>
    <mergeCell ref="AA177:AA181"/>
    <mergeCell ref="AB177:AB181"/>
    <mergeCell ref="AC177:AC181"/>
    <mergeCell ref="AD177:AD181"/>
    <mergeCell ref="S177:S181"/>
    <mergeCell ref="T177:T181"/>
    <mergeCell ref="U177:U181"/>
    <mergeCell ref="V177:V181"/>
    <mergeCell ref="W177:W181"/>
    <mergeCell ref="X177:X181"/>
    <mergeCell ref="M177:M181"/>
    <mergeCell ref="N177:N181"/>
    <mergeCell ref="O177:O181"/>
    <mergeCell ref="P177:P181"/>
    <mergeCell ref="Q177:Q181"/>
    <mergeCell ref="R177:R181"/>
    <mergeCell ref="AC182:AC186"/>
    <mergeCell ref="AD182:AD186"/>
    <mergeCell ref="G187:G191"/>
    <mergeCell ref="H187:H191"/>
    <mergeCell ref="I187:I191"/>
    <mergeCell ref="J187:J191"/>
    <mergeCell ref="K187:K191"/>
    <mergeCell ref="L187:L191"/>
    <mergeCell ref="M187:M191"/>
    <mergeCell ref="N187:N191"/>
    <mergeCell ref="W182:W186"/>
    <mergeCell ref="X182:X186"/>
    <mergeCell ref="Y182:Y186"/>
    <mergeCell ref="Z182:Z186"/>
    <mergeCell ref="AA182:AA186"/>
    <mergeCell ref="AB182:AB186"/>
    <mergeCell ref="Q182:Q186"/>
    <mergeCell ref="R182:R186"/>
    <mergeCell ref="S182:S186"/>
    <mergeCell ref="T182:T186"/>
    <mergeCell ref="U182:U186"/>
    <mergeCell ref="V182:V186"/>
    <mergeCell ref="K182:K186"/>
    <mergeCell ref="L182:L186"/>
    <mergeCell ref="M182:M186"/>
    <mergeCell ref="N182:N186"/>
    <mergeCell ref="O182:O186"/>
    <mergeCell ref="P182:P186"/>
    <mergeCell ref="AA187:AA191"/>
    <mergeCell ref="AB187:AB191"/>
    <mergeCell ref="AC187:AC191"/>
    <mergeCell ref="AD187:AD191"/>
    <mergeCell ref="G192:G196"/>
    <mergeCell ref="H192:H196"/>
    <mergeCell ref="I192:I196"/>
    <mergeCell ref="J192:J196"/>
    <mergeCell ref="K192:K196"/>
    <mergeCell ref="L192:L196"/>
    <mergeCell ref="U187:U191"/>
    <mergeCell ref="V187:V191"/>
    <mergeCell ref="W187:W191"/>
    <mergeCell ref="X187:X191"/>
    <mergeCell ref="Y187:Y191"/>
    <mergeCell ref="Z187:Z191"/>
    <mergeCell ref="O187:O191"/>
    <mergeCell ref="P187:P191"/>
    <mergeCell ref="Q187:Q191"/>
    <mergeCell ref="R187:R191"/>
    <mergeCell ref="S187:S191"/>
    <mergeCell ref="T187:T191"/>
    <mergeCell ref="Y192:Y196"/>
    <mergeCell ref="Z192:Z196"/>
    <mergeCell ref="AA192:AA196"/>
    <mergeCell ref="AB192:AB196"/>
    <mergeCell ref="AC192:AC196"/>
    <mergeCell ref="AD192:AD196"/>
    <mergeCell ref="S192:S196"/>
    <mergeCell ref="T192:T196"/>
    <mergeCell ref="U192:U196"/>
    <mergeCell ref="V192:V196"/>
    <mergeCell ref="W192:W196"/>
    <mergeCell ref="X192:X196"/>
    <mergeCell ref="M192:M196"/>
    <mergeCell ref="N192:N196"/>
    <mergeCell ref="O192:O196"/>
    <mergeCell ref="P192:P196"/>
    <mergeCell ref="Q192:Q196"/>
    <mergeCell ref="R192:R196"/>
    <mergeCell ref="G203:G207"/>
    <mergeCell ref="H203:H207"/>
    <mergeCell ref="I203:I207"/>
    <mergeCell ref="J203:J207"/>
    <mergeCell ref="K203:K207"/>
    <mergeCell ref="L203:L207"/>
    <mergeCell ref="Y197:Y201"/>
    <mergeCell ref="Z197:Z201"/>
    <mergeCell ref="AA197:AA201"/>
    <mergeCell ref="AB197:AB201"/>
    <mergeCell ref="AC197:AC201"/>
    <mergeCell ref="Y203:Y207"/>
    <mergeCell ref="Z203:Z207"/>
    <mergeCell ref="AA203:AA207"/>
    <mergeCell ref="AB203:AB207"/>
    <mergeCell ref="AC203:AC207"/>
    <mergeCell ref="AD197:AD201"/>
    <mergeCell ref="S197:S201"/>
    <mergeCell ref="T197:T201"/>
    <mergeCell ref="U197:U201"/>
    <mergeCell ref="V197:V201"/>
    <mergeCell ref="W197:W201"/>
    <mergeCell ref="X197:X201"/>
    <mergeCell ref="M197:M201"/>
    <mergeCell ref="N197:N201"/>
    <mergeCell ref="O197:O201"/>
    <mergeCell ref="P197:P201"/>
    <mergeCell ref="Q197:Q201"/>
    <mergeCell ref="R197:R201"/>
    <mergeCell ref="G197:G201"/>
    <mergeCell ref="H197:H201"/>
    <mergeCell ref="I197:I201"/>
    <mergeCell ref="J197:J201"/>
    <mergeCell ref="K197:K201"/>
    <mergeCell ref="L197:L201"/>
    <mergeCell ref="AD203:AD207"/>
    <mergeCell ref="S203:S207"/>
    <mergeCell ref="T203:T207"/>
    <mergeCell ref="U203:U207"/>
    <mergeCell ref="V203:V207"/>
    <mergeCell ref="W203:W207"/>
    <mergeCell ref="X203:X207"/>
    <mergeCell ref="M203:M207"/>
    <mergeCell ref="N203:N207"/>
    <mergeCell ref="O203:O207"/>
    <mergeCell ref="P203:P207"/>
    <mergeCell ref="Q203:Q207"/>
    <mergeCell ref="R203:R207"/>
    <mergeCell ref="G213:G217"/>
    <mergeCell ref="H213:H217"/>
    <mergeCell ref="I213:I217"/>
    <mergeCell ref="J213:J217"/>
    <mergeCell ref="K213:K217"/>
    <mergeCell ref="L213:L217"/>
    <mergeCell ref="Y208:Y212"/>
    <mergeCell ref="Z208:Z212"/>
    <mergeCell ref="AA208:AA212"/>
    <mergeCell ref="AB208:AB212"/>
    <mergeCell ref="AC208:AC212"/>
    <mergeCell ref="AD208:AD212"/>
    <mergeCell ref="S208:S212"/>
    <mergeCell ref="T208:T212"/>
    <mergeCell ref="U208:U212"/>
    <mergeCell ref="V208:V212"/>
    <mergeCell ref="W208:W212"/>
    <mergeCell ref="X208:X212"/>
    <mergeCell ref="M208:M212"/>
    <mergeCell ref="N208:N212"/>
    <mergeCell ref="O208:O212"/>
    <mergeCell ref="P208:P212"/>
    <mergeCell ref="Q208:Q212"/>
    <mergeCell ref="R208:R212"/>
    <mergeCell ref="G208:G212"/>
    <mergeCell ref="H208:H212"/>
    <mergeCell ref="I208:I212"/>
    <mergeCell ref="J208:J212"/>
    <mergeCell ref="K208:K212"/>
    <mergeCell ref="L208:L212"/>
    <mergeCell ref="Y213:Y217"/>
    <mergeCell ref="Z213:Z217"/>
    <mergeCell ref="AA213:AA217"/>
    <mergeCell ref="AB213:AB217"/>
    <mergeCell ref="AC213:AC217"/>
    <mergeCell ref="AD213:AD217"/>
    <mergeCell ref="S213:S217"/>
    <mergeCell ref="T213:T217"/>
    <mergeCell ref="U213:U217"/>
    <mergeCell ref="V213:V217"/>
    <mergeCell ref="W213:W217"/>
    <mergeCell ref="X213:X217"/>
    <mergeCell ref="M213:M217"/>
    <mergeCell ref="N213:N217"/>
    <mergeCell ref="O213:O217"/>
    <mergeCell ref="P213:P217"/>
    <mergeCell ref="Q213:Q217"/>
    <mergeCell ref="R213:R217"/>
    <mergeCell ref="G223:G227"/>
    <mergeCell ref="H223:H227"/>
    <mergeCell ref="I223:I227"/>
    <mergeCell ref="J223:J227"/>
    <mergeCell ref="K223:K227"/>
    <mergeCell ref="L223:L227"/>
    <mergeCell ref="Y218:Y222"/>
    <mergeCell ref="Z218:Z222"/>
    <mergeCell ref="AA218:AA222"/>
    <mergeCell ref="AB218:AB222"/>
    <mergeCell ref="AC218:AC222"/>
    <mergeCell ref="AD218:AD222"/>
    <mergeCell ref="S218:S222"/>
    <mergeCell ref="T218:T222"/>
    <mergeCell ref="U218:U222"/>
    <mergeCell ref="V218:V222"/>
    <mergeCell ref="W218:W222"/>
    <mergeCell ref="X218:X222"/>
    <mergeCell ref="M218:M222"/>
    <mergeCell ref="N218:N222"/>
    <mergeCell ref="O218:O222"/>
    <mergeCell ref="P218:P222"/>
    <mergeCell ref="Q218:Q222"/>
    <mergeCell ref="R218:R222"/>
    <mergeCell ref="G218:G222"/>
    <mergeCell ref="H218:H222"/>
    <mergeCell ref="I218:I222"/>
    <mergeCell ref="J218:J222"/>
    <mergeCell ref="K218:K222"/>
    <mergeCell ref="L218:L222"/>
    <mergeCell ref="Y223:Y227"/>
    <mergeCell ref="Z223:Z227"/>
    <mergeCell ref="W223:W227"/>
    <mergeCell ref="X223:X227"/>
    <mergeCell ref="M223:M227"/>
    <mergeCell ref="N223:N227"/>
    <mergeCell ref="O223:O227"/>
    <mergeCell ref="P223:P227"/>
    <mergeCell ref="Q223:Q227"/>
    <mergeCell ref="R223:R227"/>
    <mergeCell ref="AC228:AC232"/>
    <mergeCell ref="AD228:AD232"/>
    <mergeCell ref="S228:S232"/>
    <mergeCell ref="T228:T232"/>
    <mergeCell ref="U228:U232"/>
    <mergeCell ref="V228:V232"/>
    <mergeCell ref="W228:W232"/>
    <mergeCell ref="X228:X232"/>
    <mergeCell ref="M228:M232"/>
    <mergeCell ref="N228:N232"/>
    <mergeCell ref="O228:O232"/>
    <mergeCell ref="P228:P232"/>
    <mergeCell ref="Q228:Q232"/>
    <mergeCell ref="R228:R232"/>
    <mergeCell ref="Y228:Y232"/>
    <mergeCell ref="Z228:Z232"/>
    <mergeCell ref="C238:AD238"/>
    <mergeCell ref="B240:B244"/>
    <mergeCell ref="E240:E244"/>
    <mergeCell ref="F240:F244"/>
    <mergeCell ref="G240:G244"/>
    <mergeCell ref="H240:H244"/>
    <mergeCell ref="I240:I244"/>
    <mergeCell ref="E197:E201"/>
    <mergeCell ref="E203:E207"/>
    <mergeCell ref="E208:E212"/>
    <mergeCell ref="E213:E217"/>
    <mergeCell ref="E218:E222"/>
    <mergeCell ref="AB240:AB244"/>
    <mergeCell ref="AC240:AC244"/>
    <mergeCell ref="AD240:AD244"/>
    <mergeCell ref="G228:G232"/>
    <mergeCell ref="H228:H232"/>
    <mergeCell ref="I228:I232"/>
    <mergeCell ref="J228:J232"/>
    <mergeCell ref="K228:K232"/>
    <mergeCell ref="L228:L232"/>
    <mergeCell ref="X233:X237"/>
    <mergeCell ref="M233:M237"/>
    <mergeCell ref="N233:N237"/>
    <mergeCell ref="O233:O237"/>
    <mergeCell ref="P233:P237"/>
    <mergeCell ref="Q233:Q237"/>
    <mergeCell ref="R233:R237"/>
    <mergeCell ref="G233:G237"/>
    <mergeCell ref="H233:H237"/>
    <mergeCell ref="I233:I237"/>
    <mergeCell ref="J233:J237"/>
    <mergeCell ref="E167:E171"/>
    <mergeCell ref="E172:E176"/>
    <mergeCell ref="E177:E181"/>
    <mergeCell ref="E182:E186"/>
    <mergeCell ref="E187:E191"/>
    <mergeCell ref="E192:E196"/>
    <mergeCell ref="Y233:Y237"/>
    <mergeCell ref="Z233:Z237"/>
    <mergeCell ref="AA233:AA237"/>
    <mergeCell ref="AB233:AB237"/>
    <mergeCell ref="AC233:AC237"/>
    <mergeCell ref="AD233:AD237"/>
    <mergeCell ref="S233:S237"/>
    <mergeCell ref="T233:T237"/>
    <mergeCell ref="U233:U237"/>
    <mergeCell ref="V233:V237"/>
    <mergeCell ref="W233:W237"/>
    <mergeCell ref="AA228:AA232"/>
    <mergeCell ref="AB228:AB232"/>
    <mergeCell ref="E223:E227"/>
    <mergeCell ref="E228:E232"/>
    <mergeCell ref="E233:E237"/>
    <mergeCell ref="K233:K237"/>
    <mergeCell ref="L233:L237"/>
    <mergeCell ref="AA223:AA227"/>
    <mergeCell ref="AB223:AB227"/>
    <mergeCell ref="AC223:AC227"/>
    <mergeCell ref="AD223:AD227"/>
    <mergeCell ref="S223:S227"/>
    <mergeCell ref="T223:T227"/>
    <mergeCell ref="U223:U227"/>
    <mergeCell ref="V223:V227"/>
    <mergeCell ref="G245:G249"/>
    <mergeCell ref="H245:H249"/>
    <mergeCell ref="I245:I249"/>
    <mergeCell ref="J245:J249"/>
    <mergeCell ref="V240:V244"/>
    <mergeCell ref="W240:W244"/>
    <mergeCell ref="X240:X244"/>
    <mergeCell ref="Y240:Y244"/>
    <mergeCell ref="Z240:Z244"/>
    <mergeCell ref="AA240:AA244"/>
    <mergeCell ref="P240:P244"/>
    <mergeCell ref="Q240:Q244"/>
    <mergeCell ref="R240:R244"/>
    <mergeCell ref="S240:S244"/>
    <mergeCell ref="T240:T244"/>
    <mergeCell ref="U240:U244"/>
    <mergeCell ref="J240:J244"/>
    <mergeCell ref="K240:K244"/>
    <mergeCell ref="L240:L244"/>
    <mergeCell ref="M240:M244"/>
    <mergeCell ref="N240:N244"/>
    <mergeCell ref="O240:O244"/>
    <mergeCell ref="AC245:AC249"/>
    <mergeCell ref="AD245:AD249"/>
    <mergeCell ref="B250:B254"/>
    <mergeCell ref="E250:E254"/>
    <mergeCell ref="F250:F254"/>
    <mergeCell ref="G250:G254"/>
    <mergeCell ref="H250:H254"/>
    <mergeCell ref="I250:I254"/>
    <mergeCell ref="J250:J254"/>
    <mergeCell ref="K250:K254"/>
    <mergeCell ref="W245:W249"/>
    <mergeCell ref="X245:X249"/>
    <mergeCell ref="Y245:Y249"/>
    <mergeCell ref="Z245:Z249"/>
    <mergeCell ref="AA245:AA249"/>
    <mergeCell ref="AB245:AB249"/>
    <mergeCell ref="Q245:Q249"/>
    <mergeCell ref="R245:R249"/>
    <mergeCell ref="S245:S249"/>
    <mergeCell ref="T245:T249"/>
    <mergeCell ref="U245:U249"/>
    <mergeCell ref="V245:V249"/>
    <mergeCell ref="K245:K249"/>
    <mergeCell ref="L245:L249"/>
    <mergeCell ref="M245:M249"/>
    <mergeCell ref="N245:N249"/>
    <mergeCell ref="O245:O249"/>
    <mergeCell ref="P245:P249"/>
    <mergeCell ref="AD250:AD254"/>
    <mergeCell ref="B245:B249"/>
    <mergeCell ref="E245:E249"/>
    <mergeCell ref="F245:F249"/>
    <mergeCell ref="B255:B259"/>
    <mergeCell ref="E255:E259"/>
    <mergeCell ref="F255:F259"/>
    <mergeCell ref="G255:G259"/>
    <mergeCell ref="H255:H259"/>
    <mergeCell ref="I255:I259"/>
    <mergeCell ref="J255:J259"/>
    <mergeCell ref="K255:K259"/>
    <mergeCell ref="L255:L259"/>
    <mergeCell ref="X250:X254"/>
    <mergeCell ref="Y250:Y254"/>
    <mergeCell ref="Z250:Z254"/>
    <mergeCell ref="AA250:AA254"/>
    <mergeCell ref="AB250:AB254"/>
    <mergeCell ref="AC250:AC254"/>
    <mergeCell ref="R250:R254"/>
    <mergeCell ref="S250:S254"/>
    <mergeCell ref="T250:T254"/>
    <mergeCell ref="U250:U254"/>
    <mergeCell ref="V250:V254"/>
    <mergeCell ref="W250:W254"/>
    <mergeCell ref="L250:L254"/>
    <mergeCell ref="M250:M254"/>
    <mergeCell ref="N250:N254"/>
    <mergeCell ref="O250:O254"/>
    <mergeCell ref="P250:P254"/>
    <mergeCell ref="Q250:Q254"/>
    <mergeCell ref="F260:F264"/>
    <mergeCell ref="G260:G264"/>
    <mergeCell ref="H260:H264"/>
    <mergeCell ref="I260:I264"/>
    <mergeCell ref="Y255:Y259"/>
    <mergeCell ref="Z255:Z259"/>
    <mergeCell ref="AA255:AA259"/>
    <mergeCell ref="AB255:AB259"/>
    <mergeCell ref="AC255:AC259"/>
    <mergeCell ref="AD255:AD259"/>
    <mergeCell ref="S255:S259"/>
    <mergeCell ref="T255:T259"/>
    <mergeCell ref="U255:U259"/>
    <mergeCell ref="V255:V259"/>
    <mergeCell ref="W255:W259"/>
    <mergeCell ref="X255:X259"/>
    <mergeCell ref="M255:M259"/>
    <mergeCell ref="N255:N259"/>
    <mergeCell ref="O255:O259"/>
    <mergeCell ref="P255:P259"/>
    <mergeCell ref="Q255:Q259"/>
    <mergeCell ref="R255:R259"/>
    <mergeCell ref="AB260:AB264"/>
    <mergeCell ref="AC260:AC264"/>
    <mergeCell ref="AD260:AD264"/>
    <mergeCell ref="M265:M269"/>
    <mergeCell ref="N265:N269"/>
    <mergeCell ref="O265:O269"/>
    <mergeCell ref="P265:P269"/>
    <mergeCell ref="AD270:AD274"/>
    <mergeCell ref="B265:B269"/>
    <mergeCell ref="E265:E269"/>
    <mergeCell ref="F265:F269"/>
    <mergeCell ref="G265:G269"/>
    <mergeCell ref="H265:H269"/>
    <mergeCell ref="I265:I269"/>
    <mergeCell ref="J265:J269"/>
    <mergeCell ref="V260:V264"/>
    <mergeCell ref="W260:W264"/>
    <mergeCell ref="X260:X264"/>
    <mergeCell ref="Y260:Y264"/>
    <mergeCell ref="Z260:Z264"/>
    <mergeCell ref="AA260:AA264"/>
    <mergeCell ref="P260:P264"/>
    <mergeCell ref="Q260:Q264"/>
    <mergeCell ref="R260:R264"/>
    <mergeCell ref="S260:S264"/>
    <mergeCell ref="T260:T264"/>
    <mergeCell ref="U260:U264"/>
    <mergeCell ref="J260:J264"/>
    <mergeCell ref="K260:K264"/>
    <mergeCell ref="L260:L264"/>
    <mergeCell ref="M260:M264"/>
    <mergeCell ref="N260:N264"/>
    <mergeCell ref="O260:O264"/>
    <mergeCell ref="B260:B264"/>
    <mergeCell ref="E260:E264"/>
    <mergeCell ref="L270:L274"/>
    <mergeCell ref="M270:M274"/>
    <mergeCell ref="N270:N274"/>
    <mergeCell ref="O270:O274"/>
    <mergeCell ref="P270:P274"/>
    <mergeCell ref="Q270:Q274"/>
    <mergeCell ref="AB276:AB280"/>
    <mergeCell ref="AC276:AC280"/>
    <mergeCell ref="AC265:AC269"/>
    <mergeCell ref="AD265:AD269"/>
    <mergeCell ref="B270:B274"/>
    <mergeCell ref="E270:E274"/>
    <mergeCell ref="F270:F274"/>
    <mergeCell ref="G270:G274"/>
    <mergeCell ref="H270:H274"/>
    <mergeCell ref="I270:I274"/>
    <mergeCell ref="J270:J274"/>
    <mergeCell ref="K270:K274"/>
    <mergeCell ref="W265:W269"/>
    <mergeCell ref="X265:X269"/>
    <mergeCell ref="Y265:Y269"/>
    <mergeCell ref="Z265:Z269"/>
    <mergeCell ref="AA265:AA269"/>
    <mergeCell ref="AB265:AB269"/>
    <mergeCell ref="Q265:Q269"/>
    <mergeCell ref="R265:R269"/>
    <mergeCell ref="S265:S269"/>
    <mergeCell ref="T265:T269"/>
    <mergeCell ref="U265:U269"/>
    <mergeCell ref="V265:V269"/>
    <mergeCell ref="K265:K269"/>
    <mergeCell ref="L265:L269"/>
    <mergeCell ref="X270:X274"/>
    <mergeCell ref="Y270:Y274"/>
    <mergeCell ref="Z270:Z274"/>
    <mergeCell ref="AA270:AA274"/>
    <mergeCell ref="W276:W280"/>
    <mergeCell ref="X276:X280"/>
    <mergeCell ref="Y276:Y280"/>
    <mergeCell ref="N276:N280"/>
    <mergeCell ref="O276:O280"/>
    <mergeCell ref="P276:P280"/>
    <mergeCell ref="Q276:Q280"/>
    <mergeCell ref="R276:R280"/>
    <mergeCell ref="S276:S280"/>
    <mergeCell ref="AB270:AB274"/>
    <mergeCell ref="AC270:AC274"/>
    <mergeCell ref="R270:R274"/>
    <mergeCell ref="S270:S274"/>
    <mergeCell ref="T270:T274"/>
    <mergeCell ref="U270:U274"/>
    <mergeCell ref="V270:V274"/>
    <mergeCell ref="W270:W274"/>
    <mergeCell ref="J291:J295"/>
    <mergeCell ref="K291:K295"/>
    <mergeCell ref="L291:L295"/>
    <mergeCell ref="M291:M295"/>
    <mergeCell ref="X286:X290"/>
    <mergeCell ref="Y286:Y290"/>
    <mergeCell ref="Z286:Z290"/>
    <mergeCell ref="AA286:AA290"/>
    <mergeCell ref="AB286:AB290"/>
    <mergeCell ref="J281:J285"/>
    <mergeCell ref="K281:K285"/>
    <mergeCell ref="L281:L285"/>
    <mergeCell ref="M281:M285"/>
    <mergeCell ref="N281:N285"/>
    <mergeCell ref="B276:B280"/>
    <mergeCell ref="E276:E280"/>
    <mergeCell ref="G276:G280"/>
    <mergeCell ref="H276:H280"/>
    <mergeCell ref="I276:I280"/>
    <mergeCell ref="J276:J280"/>
    <mergeCell ref="K276:K280"/>
    <mergeCell ref="L276:L280"/>
    <mergeCell ref="M276:M280"/>
    <mergeCell ref="Z276:Z280"/>
    <mergeCell ref="AA276:AA280"/>
    <mergeCell ref="T286:T290"/>
    <mergeCell ref="U286:U290"/>
    <mergeCell ref="V286:V290"/>
    <mergeCell ref="W286:W290"/>
    <mergeCell ref="L286:L290"/>
    <mergeCell ref="M286:M290"/>
    <mergeCell ref="N286:N290"/>
    <mergeCell ref="P286:P290"/>
    <mergeCell ref="Q286:Q290"/>
    <mergeCell ref="Z291:Z295"/>
    <mergeCell ref="AA291:AA295"/>
    <mergeCell ref="AB291:AB295"/>
    <mergeCell ref="AC291:AC295"/>
    <mergeCell ref="AB281:AB285"/>
    <mergeCell ref="X281:X285"/>
    <mergeCell ref="Y281:Y285"/>
    <mergeCell ref="Z281:Z285"/>
    <mergeCell ref="AA281:AA285"/>
    <mergeCell ref="P281:P285"/>
    <mergeCell ref="Q281:Q285"/>
    <mergeCell ref="R281:R285"/>
    <mergeCell ref="S281:S285"/>
    <mergeCell ref="T281:T285"/>
    <mergeCell ref="U281:U285"/>
    <mergeCell ref="AD291:AD295"/>
    <mergeCell ref="B296:B300"/>
    <mergeCell ref="E296:E300"/>
    <mergeCell ref="G296:G300"/>
    <mergeCell ref="H296:H300"/>
    <mergeCell ref="I296:I300"/>
    <mergeCell ref="T291:T295"/>
    <mergeCell ref="U291:U295"/>
    <mergeCell ref="V291:V295"/>
    <mergeCell ref="W291:W295"/>
    <mergeCell ref="X291:X295"/>
    <mergeCell ref="Y291:Y295"/>
    <mergeCell ref="N291:N295"/>
    <mergeCell ref="O291:O295"/>
    <mergeCell ref="P291:P295"/>
    <mergeCell ref="Q291:Q295"/>
    <mergeCell ref="R291:R295"/>
    <mergeCell ref="S291:S295"/>
    <mergeCell ref="AB296:AB300"/>
    <mergeCell ref="AC296:AC300"/>
    <mergeCell ref="AD296:AD300"/>
    <mergeCell ref="V296:V300"/>
    <mergeCell ref="W296:W300"/>
    <mergeCell ref="X296:X300"/>
    <mergeCell ref="Y296:Y300"/>
    <mergeCell ref="Z296:Z300"/>
    <mergeCell ref="AA296:AA300"/>
    <mergeCell ref="B291:B295"/>
    <mergeCell ref="E291:E295"/>
    <mergeCell ref="G291:G295"/>
    <mergeCell ref="H291:H295"/>
    <mergeCell ref="I291:I295"/>
    <mergeCell ref="AD306:AD311"/>
    <mergeCell ref="T306:T311"/>
    <mergeCell ref="U306:U311"/>
    <mergeCell ref="V306:V311"/>
    <mergeCell ref="W306:W311"/>
    <mergeCell ref="X306:X311"/>
    <mergeCell ref="Y306:Y311"/>
    <mergeCell ref="N306:N311"/>
    <mergeCell ref="O306:O311"/>
    <mergeCell ref="P306:P311"/>
    <mergeCell ref="Q306:Q311"/>
    <mergeCell ref="R306:R311"/>
    <mergeCell ref="S306:S311"/>
    <mergeCell ref="AD301:AD305"/>
    <mergeCell ref="U296:U300"/>
    <mergeCell ref="AC306:AC311"/>
    <mergeCell ref="AB306:AB311"/>
    <mergeCell ref="AA306:AA311"/>
    <mergeCell ref="Y301:Y305"/>
    <mergeCell ref="K301:K305"/>
    <mergeCell ref="T296:T300"/>
    <mergeCell ref="B306:B311"/>
    <mergeCell ref="E306:E311"/>
    <mergeCell ref="G306:G311"/>
    <mergeCell ref="H306:H311"/>
    <mergeCell ref="I306:I311"/>
    <mergeCell ref="J306:J311"/>
    <mergeCell ref="K306:K311"/>
    <mergeCell ref="L306:L311"/>
    <mergeCell ref="L301:L305"/>
    <mergeCell ref="M301:M305"/>
    <mergeCell ref="N301:N305"/>
    <mergeCell ref="O301:O305"/>
    <mergeCell ref="P301:P305"/>
    <mergeCell ref="Q301:Q305"/>
    <mergeCell ref="Z306:Z311"/>
    <mergeCell ref="M306:M311"/>
    <mergeCell ref="X301:X305"/>
    <mergeCell ref="P296:P300"/>
    <mergeCell ref="Q296:Q300"/>
    <mergeCell ref="R296:R300"/>
    <mergeCell ref="S296:S300"/>
    <mergeCell ref="Z301:Z305"/>
    <mergeCell ref="E301:E305"/>
    <mergeCell ref="G301:G305"/>
    <mergeCell ref="H301:H305"/>
    <mergeCell ref="I301:I305"/>
    <mergeCell ref="B314:AD314"/>
    <mergeCell ref="E312:AD312"/>
    <mergeCell ref="E327:AD327"/>
    <mergeCell ref="C16:AD16"/>
    <mergeCell ref="C17:AD17"/>
    <mergeCell ref="C18:AD18"/>
    <mergeCell ref="B315:B326"/>
    <mergeCell ref="E315:E326"/>
    <mergeCell ref="AA301:AA305"/>
    <mergeCell ref="AB301:AB305"/>
    <mergeCell ref="AC301:AC305"/>
    <mergeCell ref="R301:R305"/>
    <mergeCell ref="S301:S305"/>
    <mergeCell ref="T301:T305"/>
    <mergeCell ref="G22:N22"/>
    <mergeCell ref="P22:AD25"/>
    <mergeCell ref="P26:AD26"/>
    <mergeCell ref="P27:AD27"/>
    <mergeCell ref="J296:J300"/>
    <mergeCell ref="K296:K300"/>
    <mergeCell ref="L296:L300"/>
    <mergeCell ref="M296:M300"/>
    <mergeCell ref="N296:N300"/>
    <mergeCell ref="O296:O300"/>
    <mergeCell ref="U301:U305"/>
    <mergeCell ref="V301:V305"/>
    <mergeCell ref="W301:W305"/>
    <mergeCell ref="B301:B305"/>
    <mergeCell ref="P29:AD29"/>
    <mergeCell ref="P30:AD30"/>
    <mergeCell ref="J301:J305"/>
    <mergeCell ref="P31:AD31"/>
    <mergeCell ref="P32:AD32"/>
    <mergeCell ref="P33:AD33"/>
    <mergeCell ref="P34:AD34"/>
    <mergeCell ref="M29:O29"/>
    <mergeCell ref="M31:O31"/>
    <mergeCell ref="B286:B290"/>
    <mergeCell ref="E286:E290"/>
    <mergeCell ref="G286:G290"/>
    <mergeCell ref="H286:H290"/>
    <mergeCell ref="I286:I290"/>
    <mergeCell ref="J286:J290"/>
    <mergeCell ref="K286:K290"/>
    <mergeCell ref="V281:V285"/>
    <mergeCell ref="W281:W285"/>
    <mergeCell ref="B281:B285"/>
    <mergeCell ref="O281:O285"/>
    <mergeCell ref="AD276:AD280"/>
    <mergeCell ref="AC281:AC285"/>
    <mergeCell ref="AD281:AD285"/>
    <mergeCell ref="AD286:AD290"/>
    <mergeCell ref="E281:E285"/>
    <mergeCell ref="G281:G285"/>
    <mergeCell ref="H281:H285"/>
    <mergeCell ref="I281:I285"/>
    <mergeCell ref="T276:T280"/>
    <mergeCell ref="U276:U280"/>
    <mergeCell ref="V276:V280"/>
    <mergeCell ref="AC286:AC290"/>
    <mergeCell ref="R286:R290"/>
    <mergeCell ref="S286:S290"/>
    <mergeCell ref="O286:O290"/>
  </mergeCells>
  <pageMargins left="0.70866141732283472" right="0.70866141732283472" top="0.74803149606299213" bottom="0.7480314960629921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E5CC76-C5C1-430D-8165-E27C6E0AB697}">
          <x14:formula1>
            <xm:f>lista!$B$4:$B$58</xm:f>
          </x14:formula1>
          <xm:sqref>C46:C49 C51:C54 C62:C65 C67:C70 C73:C76 C78:C81 C83:C86 C88:C91 C93:C96 C98:C101 C105:C108 C110:C113 C115:C118 C120:C123 C125:C128 C130:C133 C135:C138 C141:C144 C146:C149 C151:C154 C156:C159 C161:C164 C168:C171 C173:C176 C178:C181 C183:C186 C188:C191 C193:C196 C198:C201 C204:C207 C209:C212 C214:C217 C219:C222 C224:C227 C229:C232 C234:C237 C241:C244 C246:C249 C251:C254 C256:C259 C261:C264 C266:C269 C271:C274 C277:C280 C282:C285 C287:C290 C292:C295 C297:C300 C302:C305 C307:C311 C40:C44 C56:C60 C315:C326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03"/>
  <sheetViews>
    <sheetView showGridLines="0" topLeftCell="A17" zoomScale="70" zoomScaleNormal="70" zoomScalePageLayoutView="30" workbookViewId="0">
      <pane xSplit="5" topLeftCell="F1" activePane="topRight" state="frozen"/>
      <selection pane="topRight" activeCell="H34" sqref="H34"/>
    </sheetView>
  </sheetViews>
  <sheetFormatPr baseColWidth="10" defaultColWidth="11" defaultRowHeight="14.5"/>
  <cols>
    <col min="1" max="1" width="2.08203125" style="1" customWidth="1"/>
    <col min="2" max="2" width="5.08203125" style="1" customWidth="1"/>
    <col min="3" max="3" width="18.25" style="1" bestFit="1" customWidth="1"/>
    <col min="4" max="4" width="37.33203125" style="1" customWidth="1"/>
    <col min="5" max="7" width="12.58203125" style="1" customWidth="1"/>
    <col min="8" max="8" width="17.83203125" style="1" customWidth="1"/>
    <col min="9" max="9" width="100" style="1" customWidth="1"/>
    <col min="10" max="16384" width="11" style="1"/>
  </cols>
  <sheetData>
    <row r="1" spans="2:9">
      <c r="B1" s="77"/>
      <c r="C1" s="77"/>
      <c r="D1" s="77"/>
      <c r="E1" s="77"/>
      <c r="F1" s="77"/>
      <c r="G1" s="77"/>
    </row>
    <row r="2" spans="2:9" ht="26">
      <c r="B2" s="298" t="s">
        <v>78</v>
      </c>
      <c r="C2" s="298"/>
      <c r="D2" s="298"/>
      <c r="E2" s="298"/>
      <c r="F2" s="298"/>
      <c r="G2" s="298"/>
      <c r="H2" s="298"/>
      <c r="I2" s="298"/>
    </row>
    <row r="3" spans="2:9" ht="26">
      <c r="B3" s="298"/>
      <c r="C3" s="298"/>
      <c r="D3" s="298"/>
      <c r="E3" s="298"/>
      <c r="F3" s="298"/>
      <c r="G3" s="298"/>
      <c r="H3" s="298"/>
      <c r="I3" s="298"/>
    </row>
    <row r="4" spans="2:9" ht="21">
      <c r="B4" s="291" t="str">
        <f>+'Marco Lógico'!B11:AD11</f>
        <v xml:space="preserve">Programa de Pequeñas Donaciones </v>
      </c>
      <c r="C4" s="291"/>
      <c r="D4" s="291"/>
      <c r="E4" s="291"/>
      <c r="F4" s="291"/>
      <c r="G4" s="291"/>
      <c r="H4" s="291"/>
      <c r="I4" s="291"/>
    </row>
    <row r="5" spans="2:9" ht="21">
      <c r="B5" s="291" t="str">
        <f>+'Marco Lógico'!B10:AD10</f>
        <v>Segundo Ciclo</v>
      </c>
      <c r="C5" s="291"/>
      <c r="D5" s="291"/>
      <c r="E5" s="291"/>
      <c r="F5" s="291"/>
      <c r="G5" s="291"/>
      <c r="H5" s="291"/>
      <c r="I5" s="291"/>
    </row>
    <row r="6" spans="2:9" ht="21">
      <c r="B6" s="291" t="str">
        <f>+'Marco Lógico'!B12:AD12</f>
        <v>Fondo Patrimonial/FCA</v>
      </c>
      <c r="C6" s="291"/>
      <c r="D6" s="291"/>
      <c r="E6" s="291"/>
      <c r="F6" s="291"/>
      <c r="G6" s="291"/>
      <c r="H6" s="291"/>
      <c r="I6" s="291"/>
    </row>
    <row r="7" spans="2:9" ht="21">
      <c r="B7" s="292" t="s">
        <v>238</v>
      </c>
      <c r="C7" s="292"/>
      <c r="D7" s="292"/>
      <c r="E7" s="292"/>
      <c r="F7" s="292"/>
      <c r="G7" s="292"/>
      <c r="H7" s="292"/>
      <c r="I7" s="292"/>
    </row>
    <row r="8" spans="2:9">
      <c r="B8" s="299" t="s">
        <v>4</v>
      </c>
      <c r="C8" s="299"/>
      <c r="D8" s="296" t="str">
        <f>+'Marco Lógico'!C16</f>
        <v>Ttítulo del proyecto</v>
      </c>
      <c r="E8" s="296"/>
      <c r="F8" s="296"/>
      <c r="G8" s="296"/>
      <c r="H8" s="296"/>
      <c r="I8" s="150"/>
    </row>
    <row r="9" spans="2:9">
      <c r="B9" s="300" t="s">
        <v>5</v>
      </c>
      <c r="C9" s="300"/>
      <c r="D9" s="297" t="str">
        <f>+'Marco Lógico'!C17</f>
        <v xml:space="preserve">Nombre de la organización </v>
      </c>
      <c r="E9" s="297"/>
      <c r="F9" s="297"/>
      <c r="G9" s="297"/>
      <c r="H9" s="297"/>
    </row>
    <row r="10" spans="2:9">
      <c r="B10" s="299" t="s">
        <v>6</v>
      </c>
      <c r="C10" s="299"/>
      <c r="D10" s="296" t="str">
        <f>+'Marco Lógico'!C18</f>
        <v>Plazo en meses</v>
      </c>
      <c r="E10" s="296"/>
      <c r="F10" s="296"/>
      <c r="G10" s="296"/>
      <c r="H10" s="296"/>
    </row>
    <row r="13" spans="2:9">
      <c r="B13" s="301" t="s">
        <v>79</v>
      </c>
      <c r="C13" s="302"/>
      <c r="D13" s="302"/>
      <c r="E13" s="302"/>
      <c r="F13" s="302"/>
      <c r="G13" s="302"/>
      <c r="H13" s="302"/>
      <c r="I13" s="302"/>
    </row>
    <row r="14" spans="2:9">
      <c r="B14" s="293" t="s">
        <v>80</v>
      </c>
      <c r="C14" s="293" t="s">
        <v>81</v>
      </c>
      <c r="D14" s="293" t="s">
        <v>82</v>
      </c>
      <c r="E14" s="293" t="s">
        <v>83</v>
      </c>
      <c r="F14" s="294" t="s">
        <v>84</v>
      </c>
      <c r="G14" s="295"/>
      <c r="H14" s="113"/>
      <c r="I14" s="113"/>
    </row>
    <row r="15" spans="2:9" ht="29">
      <c r="B15" s="293"/>
      <c r="C15" s="293"/>
      <c r="D15" s="293"/>
      <c r="E15" s="293"/>
      <c r="F15" s="115" t="s">
        <v>85</v>
      </c>
      <c r="G15" s="115" t="s">
        <v>86</v>
      </c>
      <c r="H15" s="116" t="s">
        <v>87</v>
      </c>
      <c r="I15" s="114" t="s">
        <v>88</v>
      </c>
    </row>
    <row r="16" spans="2:9">
      <c r="B16" s="284">
        <v>1</v>
      </c>
      <c r="C16" s="281" t="s">
        <v>89</v>
      </c>
      <c r="D16" s="127" t="s">
        <v>239</v>
      </c>
      <c r="E16" s="117">
        <f>SUMIF('Marco Lógico'!$C$38:$C$101,lista!B4,'Marco Lógico'!$D$38:$D$101)+SUMIF('Marco Lógico'!$C$103:$C$164,lista!B4,'Marco Lógico'!$D$103:$D$164)+SUMIF('Marco Lógico'!$C$166:$C$237,lista!B4,'Marco Lógico'!$D$166:$D$237)+SUMIF('Marco Lógico'!$C$239:$C$311,lista!B4,'Marco Lógico'!$D$239:$D$311)+SUMIF('Marco Lógico'!$C$315:$C$326,lista!B4,'Marco Lógico'!$D$315:$D$326)</f>
        <v>0</v>
      </c>
      <c r="F16" s="104"/>
      <c r="G16" s="104"/>
      <c r="H16" s="117">
        <f>SUM(E16:G16)</f>
        <v>0</v>
      </c>
      <c r="I16" s="106"/>
    </row>
    <row r="17" spans="2:9">
      <c r="B17" s="284"/>
      <c r="C17" s="281"/>
      <c r="D17" s="127" t="s">
        <v>240</v>
      </c>
      <c r="E17" s="117">
        <f>SUMIF('Marco Lógico'!$C$38:$C$101,lista!B5,'Marco Lógico'!$D$38:$D$101)+SUMIF('Marco Lógico'!$C$103:$C$164,lista!B5,'Marco Lógico'!$D$103:$D$164)+SUMIF('Marco Lógico'!$C$166:$C$237,lista!B5,'Marco Lógico'!$D$166:$D$237)+SUMIF('Marco Lógico'!$C$239:$C$311,lista!B5,'Marco Lógico'!$D$239:$D$311)+SUMIF('Marco Lógico'!$C$315:$C$326,lista!B5,'Marco Lógico'!$D$315:$D$326)</f>
        <v>0</v>
      </c>
      <c r="F17" s="104"/>
      <c r="G17" s="104"/>
      <c r="H17" s="117">
        <f>SUM(E17:G17)</f>
        <v>0</v>
      </c>
      <c r="I17" s="106"/>
    </row>
    <row r="18" spans="2:9">
      <c r="B18" s="284"/>
      <c r="C18" s="281"/>
      <c r="D18" s="127" t="s">
        <v>241</v>
      </c>
      <c r="E18" s="117">
        <f>SUMIF('Marco Lógico'!$C$38:$C$101,lista!B6,'Marco Lógico'!$D$38:$D$101)+SUMIF('Marco Lógico'!$C$103:$C$164,lista!B6,'Marco Lógico'!$D$103:$D$164)+SUMIF('Marco Lógico'!$C$166:$C$237,lista!B6,'Marco Lógico'!$D$166:$D$237)+SUMIF('Marco Lógico'!$C$239:$C$311,lista!B6,'Marco Lógico'!$D$239:$D$311)+SUMIF('Marco Lógico'!$C$315:$C$326,lista!B6,'Marco Lógico'!$D$315:$D$326)</f>
        <v>0</v>
      </c>
      <c r="F18" s="104"/>
      <c r="G18" s="104"/>
      <c r="H18" s="117">
        <f>SUM(E18:G18)</f>
        <v>0</v>
      </c>
      <c r="I18" s="106"/>
    </row>
    <row r="19" spans="2:9">
      <c r="B19" s="284"/>
      <c r="C19" s="281"/>
      <c r="D19" s="127" t="s">
        <v>242</v>
      </c>
      <c r="E19" s="117">
        <f>SUMIF('Marco Lógico'!$C$38:$C$101,lista!B7,'Marco Lógico'!$D$38:$D$101)+SUMIF('Marco Lógico'!$C$103:$C$164,lista!B7,'Marco Lógico'!$D$103:$D$164)+SUMIF('Marco Lógico'!$C$166:$C$237,lista!B7,'Marco Lógico'!$D$166:$D$237)+SUMIF('Marco Lógico'!$C$239:$C$311,lista!B7,'Marco Lógico'!$D$239:$D$311)+SUMIF('Marco Lógico'!$C$315:$C$326,lista!B7,'Marco Lógico'!$D$315:$D$326)</f>
        <v>42000</v>
      </c>
      <c r="F19" s="104"/>
      <c r="G19" s="104"/>
      <c r="H19" s="117">
        <f>SUM(E19:G19)</f>
        <v>42000</v>
      </c>
      <c r="I19" s="107"/>
    </row>
    <row r="20" spans="2:9">
      <c r="B20" s="284"/>
      <c r="C20" s="282" t="s">
        <v>90</v>
      </c>
      <c r="D20" s="283"/>
      <c r="E20" s="118">
        <f>SUM(E16:E19)</f>
        <v>42000</v>
      </c>
      <c r="F20" s="119">
        <f>SUM(F16:F19)</f>
        <v>0</v>
      </c>
      <c r="G20" s="119">
        <f>SUM(G16:G19)</f>
        <v>0</v>
      </c>
      <c r="H20" s="120">
        <f>SUM(H16:H19)</f>
        <v>42000</v>
      </c>
      <c r="I20" s="114"/>
    </row>
    <row r="21" spans="2:9">
      <c r="B21" s="284">
        <v>2</v>
      </c>
      <c r="C21" s="281" t="s">
        <v>91</v>
      </c>
      <c r="D21" s="127" t="s">
        <v>243</v>
      </c>
      <c r="E21" s="117">
        <f>SUMIF('Marco Lógico'!$C$38:$C$101,lista!B8,'Marco Lógico'!$D$38:$D$101)+SUMIF('Marco Lógico'!$C$103:$C$164,lista!B8,'Marco Lógico'!$D$103:$D$164)+SUMIF('Marco Lógico'!$C$166:$C$237,lista!B8,'Marco Lógico'!$D$166:$D$237)+SUMIF('Marco Lógico'!$C$239:$C$311,lista!B8,'Marco Lógico'!$D$239:$D$311)+SUMIF('Marco Lógico'!$C$315:$C$326,lista!B8,'Marco Lógico'!$D$315:$D$326)</f>
        <v>0</v>
      </c>
      <c r="F21" s="104"/>
      <c r="G21" s="104"/>
      <c r="H21" s="117">
        <f t="shared" ref="H21:H76" si="0">SUM(E21:G21)</f>
        <v>0</v>
      </c>
      <c r="I21" s="106"/>
    </row>
    <row r="22" spans="2:9">
      <c r="B22" s="284"/>
      <c r="C22" s="281"/>
      <c r="D22" s="127" t="s">
        <v>244</v>
      </c>
      <c r="E22" s="117">
        <f>SUMIF('Marco Lógico'!$C$38:$C$101,lista!B9,'Marco Lógico'!$D$38:$D$101)+SUMIF('Marco Lógico'!$C$103:$C$164,lista!B9,'Marco Lógico'!$D$103:$D$164)+SUMIF('Marco Lógico'!$C$166:$C$237,lista!B9,'Marco Lógico'!$D$166:$D$237)+SUMIF('Marco Lógico'!$C$239:$C$311,lista!B9,'Marco Lógico'!$D$239:$D$311)+SUMIF('Marco Lógico'!$C$315:$C$326,lista!B9,'Marco Lógico'!$D$315:$D$326)</f>
        <v>2000</v>
      </c>
      <c r="F22" s="104"/>
      <c r="G22" s="104"/>
      <c r="H22" s="117">
        <f t="shared" si="0"/>
        <v>2000</v>
      </c>
      <c r="I22" s="106"/>
    </row>
    <row r="23" spans="2:9">
      <c r="B23" s="284"/>
      <c r="C23" s="281"/>
      <c r="D23" s="127" t="s">
        <v>245</v>
      </c>
      <c r="E23" s="117">
        <f>SUMIF('Marco Lógico'!$C$38:$C$101,lista!B10,'Marco Lógico'!$D$38:$D$101)+SUMIF('Marco Lógico'!$C$103:$C$164,lista!B10,'Marco Lógico'!$D$103:$D$164)+SUMIF('Marco Lógico'!$C$166:$C$237,lista!B10,'Marco Lógico'!$D$166:$D$237)+SUMIF('Marco Lógico'!$C$239:$C$311,lista!B10,'Marco Lógico'!$D$239:$D$311)+SUMIF('Marco Lógico'!$C$315:$C$326,lista!B10,'Marco Lógico'!$D$315:$D$326)</f>
        <v>0</v>
      </c>
      <c r="F23" s="104"/>
      <c r="G23" s="104"/>
      <c r="H23" s="117">
        <f t="shared" si="0"/>
        <v>0</v>
      </c>
      <c r="I23" s="106"/>
    </row>
    <row r="24" spans="2:9">
      <c r="B24" s="284"/>
      <c r="C24" s="281"/>
      <c r="D24" s="127" t="s">
        <v>246</v>
      </c>
      <c r="E24" s="117">
        <f>SUMIF('Marco Lógico'!$C$38:$C$101,lista!B11,'Marco Lógico'!$D$38:$D$101)+SUMIF('Marco Lógico'!$C$103:$C$164,lista!B11,'Marco Lógico'!$D$103:$D$164)+SUMIF('Marco Lógico'!$C$166:$C$237,lista!B11,'Marco Lógico'!$D$166:$D$237)+SUMIF('Marco Lógico'!$C$239:$C$311,lista!B11,'Marco Lógico'!$D$239:$D$311)+SUMIF('Marco Lógico'!$C$315:$C$326,lista!B11,'Marco Lógico'!$D$315:$D$326)</f>
        <v>1000</v>
      </c>
      <c r="F24" s="104"/>
      <c r="G24" s="104"/>
      <c r="H24" s="117">
        <f t="shared" si="0"/>
        <v>1000</v>
      </c>
      <c r="I24" s="106"/>
    </row>
    <row r="25" spans="2:9" ht="29">
      <c r="B25" s="284"/>
      <c r="C25" s="281"/>
      <c r="D25" s="127" t="s">
        <v>247</v>
      </c>
      <c r="E25" s="117">
        <f>SUMIF('Marco Lógico'!$C$38:$C$101,lista!B12,'Marco Lógico'!$D$38:$D$101)+SUMIF('Marco Lógico'!$C$103:$C$164,lista!B12,'Marco Lógico'!$D$103:$D$164)+SUMIF('Marco Lógico'!$C$166:$C$237,lista!B12,'Marco Lógico'!$D$166:$D$237)+SUMIF('Marco Lógico'!$C$239:$C$311,lista!B12,'Marco Lógico'!$D$239:$D$311)+SUMIF('Marco Lógico'!$C$315:$C$326,lista!B12,'Marco Lógico'!$D$315:$D$326)</f>
        <v>2000</v>
      </c>
      <c r="F25" s="104"/>
      <c r="G25" s="104"/>
      <c r="H25" s="117">
        <f t="shared" si="0"/>
        <v>2000</v>
      </c>
      <c r="I25" s="106"/>
    </row>
    <row r="26" spans="2:9">
      <c r="B26" s="284"/>
      <c r="C26" s="281"/>
      <c r="D26" s="127" t="s">
        <v>248</v>
      </c>
      <c r="E26" s="117">
        <f>SUMIF('Marco Lógico'!$C$38:$C$101,lista!B13,'Marco Lógico'!$D$38:$D$101)+SUMIF('Marco Lógico'!$C$103:$C$164,lista!B13,'Marco Lógico'!$D$103:$D$164)+SUMIF('Marco Lógico'!$C$166:$C$237,lista!B13,'Marco Lógico'!$D$166:$D$237)+SUMIF('Marco Lógico'!$C$239:$C$311,lista!B13,'Marco Lógico'!$D$239:$D$311)+SUMIF('Marco Lógico'!$C$315:$C$326,lista!B13,'Marco Lógico'!$D$315:$D$326)</f>
        <v>0</v>
      </c>
      <c r="F26" s="104"/>
      <c r="G26" s="104"/>
      <c r="H26" s="117">
        <f t="shared" si="0"/>
        <v>0</v>
      </c>
      <c r="I26" s="106"/>
    </row>
    <row r="27" spans="2:9">
      <c r="B27" s="284"/>
      <c r="C27" s="282" t="s">
        <v>90</v>
      </c>
      <c r="D27" s="283"/>
      <c r="E27" s="118">
        <f>SUM(E21:E26)</f>
        <v>5000</v>
      </c>
      <c r="F27" s="119">
        <f t="shared" ref="F27:H27" si="1">SUM(F21:F26)</f>
        <v>0</v>
      </c>
      <c r="G27" s="119">
        <f t="shared" si="1"/>
        <v>0</v>
      </c>
      <c r="H27" s="120">
        <f t="shared" si="1"/>
        <v>5000</v>
      </c>
      <c r="I27" s="114"/>
    </row>
    <row r="28" spans="2:9">
      <c r="B28" s="284">
        <v>3</v>
      </c>
      <c r="C28" s="281" t="s">
        <v>92</v>
      </c>
      <c r="D28" s="121" t="s">
        <v>249</v>
      </c>
      <c r="E28" s="117">
        <f>SUMIF('Marco Lógico'!$C$38:$C$101,lista!B14,'Marco Lógico'!$D$38:$D$101)+SUMIF('Marco Lógico'!$C$103:$C$164,lista!B14,'Marco Lógico'!$D$103:$D$164)+SUMIF('Marco Lógico'!$C$166:$C$237,lista!B14,'Marco Lógico'!$D$166:$D$237)+SUMIF('Marco Lógico'!$C$239:$C$311,lista!B14,'Marco Lógico'!$D$239:$D$311)+SUMIF('Marco Lógico'!$C$315:$C$326,lista!B14,'Marco Lógico'!$D$315:$D$326)</f>
        <v>0</v>
      </c>
      <c r="F28" s="104"/>
      <c r="G28" s="104"/>
      <c r="H28" s="117">
        <f t="shared" si="0"/>
        <v>0</v>
      </c>
      <c r="I28" s="106" t="s">
        <v>330</v>
      </c>
    </row>
    <row r="29" spans="2:9">
      <c r="B29" s="284"/>
      <c r="C29" s="281"/>
      <c r="D29" s="122" t="s">
        <v>250</v>
      </c>
      <c r="E29" s="117">
        <f>SUMIF('Marco Lógico'!$C$38:$C$101,lista!B15,'Marco Lógico'!$D$38:$D$101)+SUMIF('Marco Lógico'!$C$103:$C$164,lista!B15,'Marco Lógico'!$D$103:$D$164)+SUMIF('Marco Lógico'!$C$166:$C$237,lista!B15,'Marco Lógico'!$D$166:$D$237)+SUMIF('Marco Lógico'!$C$239:$C$311,lista!B15,'Marco Lógico'!$D$239:$D$311)+SUMIF('Marco Lógico'!$C$315:$C$326,lista!B15,'Marco Lógico'!$D$315:$D$326)</f>
        <v>0</v>
      </c>
      <c r="F29" s="104"/>
      <c r="G29" s="104"/>
      <c r="H29" s="117">
        <f t="shared" si="0"/>
        <v>0</v>
      </c>
      <c r="I29" s="106"/>
    </row>
    <row r="30" spans="2:9">
      <c r="B30" s="284"/>
      <c r="C30" s="281"/>
      <c r="D30" s="122" t="s">
        <v>251</v>
      </c>
      <c r="E30" s="117">
        <f>SUMIF('Marco Lógico'!$C$38:$C$101,lista!B16,'Marco Lógico'!$D$38:$D$101)+SUMIF('Marco Lógico'!$C$103:$C$164,lista!B16,'Marco Lógico'!$D$103:$D$164)+SUMIF('Marco Lógico'!$C$166:$C$237,lista!B16,'Marco Lógico'!$D$166:$D$237)+SUMIF('Marco Lógico'!$C$239:$C$311,lista!B16,'Marco Lógico'!$D$239:$D$311)+SUMIF('Marco Lógico'!$C$315:$C$326,lista!B16,'Marco Lógico'!$D$315:$D$326)</f>
        <v>0</v>
      </c>
      <c r="F30" s="104"/>
      <c r="G30" s="104"/>
      <c r="H30" s="117">
        <f t="shared" si="0"/>
        <v>0</v>
      </c>
      <c r="I30" s="106"/>
    </row>
    <row r="31" spans="2:9">
      <c r="B31" s="284"/>
      <c r="C31" s="281"/>
      <c r="D31" s="122" t="s">
        <v>252</v>
      </c>
      <c r="E31" s="117">
        <f>SUMIF('Marco Lógico'!$C$38:$C$101,lista!B17,'Marco Lógico'!$D$38:$D$101)+SUMIF('Marco Lógico'!$C$103:$C$164,lista!B17,'Marco Lógico'!$D$103:$D$164)+SUMIF('Marco Lógico'!$C$166:$C$237,lista!B17,'Marco Lógico'!$D$166:$D$237)+SUMIF('Marco Lógico'!$C$239:$C$311,lista!B17,'Marco Lógico'!$D$239:$D$311)+SUMIF('Marco Lógico'!$C$315:$C$326,lista!B17,'Marco Lógico'!$D$315:$D$326)</f>
        <v>0</v>
      </c>
      <c r="F31" s="104"/>
      <c r="G31" s="104"/>
      <c r="H31" s="117">
        <f t="shared" si="0"/>
        <v>0</v>
      </c>
      <c r="I31" s="106"/>
    </row>
    <row r="32" spans="2:9">
      <c r="B32" s="284"/>
      <c r="C32" s="281"/>
      <c r="D32" s="122" t="s">
        <v>253</v>
      </c>
      <c r="E32" s="117">
        <f>SUMIF('Marco Lógico'!$C$38:$C$101,lista!B18,'Marco Lógico'!$D$38:$D$101)+SUMIF('Marco Lógico'!$C$103:$C$164,lista!B18,'Marco Lógico'!$D$103:$D$164)+SUMIF('Marco Lógico'!$C$166:$C$237,lista!B18,'Marco Lógico'!$D$166:$D$237)+SUMIF('Marco Lógico'!$C$239:$C$311,lista!B18,'Marco Lógico'!$D$239:$D$311)+SUMIF('Marco Lógico'!$C$315:$C$326,lista!B18,'Marco Lógico'!$D$315:$D$326)</f>
        <v>0</v>
      </c>
      <c r="F32" s="104"/>
      <c r="G32" s="104"/>
      <c r="H32" s="117">
        <f t="shared" si="0"/>
        <v>0</v>
      </c>
      <c r="I32" s="106"/>
    </row>
    <row r="33" spans="2:9">
      <c r="B33" s="284"/>
      <c r="C33" s="281"/>
      <c r="D33" s="122" t="s">
        <v>254</v>
      </c>
      <c r="E33" s="117">
        <f>SUMIF('Marco Lógico'!$C$38:$C$101,lista!B19,'Marco Lógico'!$D$38:$D$101)+SUMIF('Marco Lógico'!$C$103:$C$164,lista!B19,'Marco Lógico'!$D$103:$D$164)+SUMIF('Marco Lógico'!$C$166:$C$237,lista!B19,'Marco Lógico'!$D$166:$D$237)+SUMIF('Marco Lógico'!$C$239:$C$311,lista!B19,'Marco Lógico'!$D$239:$D$311)+SUMIF('Marco Lógico'!$C$315:$C$326,lista!B19,'Marco Lógico'!$D$315:$D$326)</f>
        <v>0</v>
      </c>
      <c r="F33" s="104"/>
      <c r="G33" s="104"/>
      <c r="H33" s="117">
        <f t="shared" si="0"/>
        <v>0</v>
      </c>
      <c r="I33" s="106"/>
    </row>
    <row r="34" spans="2:9">
      <c r="B34" s="284"/>
      <c r="C34" s="282" t="s">
        <v>90</v>
      </c>
      <c r="D34" s="283"/>
      <c r="E34" s="118">
        <f>SUM(E28:E33)</f>
        <v>0</v>
      </c>
      <c r="F34" s="119">
        <f>SUM(F28:F33)</f>
        <v>0</v>
      </c>
      <c r="G34" s="119">
        <f>SUM(G28:G33)</f>
        <v>0</v>
      </c>
      <c r="H34" s="120">
        <f>SUM(H28:H33)</f>
        <v>0</v>
      </c>
      <c r="I34" s="114"/>
    </row>
    <row r="35" spans="2:9">
      <c r="B35" s="284">
        <v>4</v>
      </c>
      <c r="C35" s="281" t="s">
        <v>93</v>
      </c>
      <c r="D35" s="122" t="s">
        <v>94</v>
      </c>
      <c r="E35" s="117">
        <f>SUMIF('Marco Lógico'!$C$38:$C$101,lista!B20,'Marco Lógico'!$D$38:$D$101)+SUMIF('Marco Lógico'!$C$103:$C$164,lista!B20,'Marco Lógico'!$D$103:$D$164)+SUMIF('Marco Lógico'!$C$166:$C$237,lista!B20,'Marco Lógico'!$D$166:$D$237)+SUMIF('Marco Lógico'!$C$239:$C$311,lista!B20,'Marco Lógico'!$D$239:$D$311)+SUMIF('Marco Lógico'!$C$315:$C$326,lista!B20,'Marco Lógico'!$D$315:$D$326)</f>
        <v>6000</v>
      </c>
      <c r="F35" s="105"/>
      <c r="G35" s="105"/>
      <c r="H35" s="117">
        <f t="shared" si="0"/>
        <v>6000</v>
      </c>
      <c r="I35" s="106" t="s">
        <v>331</v>
      </c>
    </row>
    <row r="36" spans="2:9">
      <c r="B36" s="284"/>
      <c r="C36" s="281"/>
      <c r="D36" s="122" t="s">
        <v>264</v>
      </c>
      <c r="E36" s="117">
        <f>SUMIF('Marco Lógico'!$C$38:$C$101,lista!B21,'Marco Lógico'!$D$38:$D$101)+SUMIF('Marco Lógico'!$C$103:$C$164,lista!B21,'Marco Lógico'!$D$103:$D$164)+SUMIF('Marco Lógico'!$C$166:$C$237,lista!B21,'Marco Lógico'!$D$166:$D$237)+SUMIF('Marco Lógico'!$C$239:$C$311,lista!B21,'Marco Lógico'!$D$239:$D$311)+SUMIF('Marco Lógico'!$C$315:$C$326,lista!B21,'Marco Lógico'!$D$315:$D$326)</f>
        <v>0</v>
      </c>
      <c r="F36" s="105"/>
      <c r="G36" s="105"/>
      <c r="H36" s="117">
        <f t="shared" si="0"/>
        <v>0</v>
      </c>
      <c r="I36" s="107"/>
    </row>
    <row r="37" spans="2:9">
      <c r="B37" s="284"/>
      <c r="C37" s="281"/>
      <c r="D37" s="122" t="s">
        <v>95</v>
      </c>
      <c r="E37" s="117">
        <f>SUMIF('Marco Lógico'!$C$38:$C$101,lista!B22,'Marco Lógico'!$D$38:$D$101)+SUMIF('Marco Lógico'!$C$103:$C$164,lista!B22,'Marco Lógico'!$D$103:$D$164)+SUMIF('Marco Lógico'!$C$166:$C$237,lista!B22,'Marco Lógico'!$D$166:$D$237)+SUMIF('Marco Lógico'!$C$239:$C$311,lista!B22,'Marco Lógico'!$D$239:$D$311)+SUMIF('Marco Lógico'!$C$315:$C$326,lista!B22,'Marco Lógico'!$D$315:$D$326)</f>
        <v>1300</v>
      </c>
      <c r="F37" s="105"/>
      <c r="G37" s="105"/>
      <c r="H37" s="117">
        <f t="shared" si="0"/>
        <v>1300</v>
      </c>
      <c r="I37" s="107"/>
    </row>
    <row r="38" spans="2:9">
      <c r="B38" s="284"/>
      <c r="C38" s="281"/>
      <c r="D38" s="122" t="s">
        <v>96</v>
      </c>
      <c r="E38" s="117">
        <f>SUMIF('Marco Lógico'!$C$38:$C$101,lista!B23,'Marco Lógico'!$D$38:$D$101)+SUMIF('Marco Lógico'!$C$103:$C$164,lista!B23,'Marco Lógico'!$D$103:$D$164)+SUMIF('Marco Lógico'!$C$166:$C$237,lista!B23,'Marco Lógico'!$D$166:$D$237)+SUMIF('Marco Lógico'!$C$239:$C$311,lista!B23,'Marco Lógico'!$D$239:$D$311)+SUMIF('Marco Lógico'!$C$315:$C$326,lista!B23,'Marco Lógico'!$D$315:$D$326)</f>
        <v>8000</v>
      </c>
      <c r="F38" s="105"/>
      <c r="G38" s="105"/>
      <c r="H38" s="117">
        <f t="shared" si="0"/>
        <v>8000</v>
      </c>
      <c r="I38" s="107"/>
    </row>
    <row r="39" spans="2:9">
      <c r="B39" s="284"/>
      <c r="C39" s="281"/>
      <c r="D39" s="122" t="s">
        <v>327</v>
      </c>
      <c r="E39" s="117">
        <f>SUMIF('Marco Lógico'!$C$38:$C$101,lista!B24,'Marco Lógico'!$D$38:$D$101)+SUMIF('Marco Lógico'!$C$103:$C$164,lista!B24,'Marco Lógico'!$D$103:$D$164)+SUMIF('Marco Lógico'!$C$166:$C$237,lista!B24,'Marco Lógico'!$D$166:$D$237)+SUMIF('Marco Lógico'!$C$239:$C$311,lista!B24,'Marco Lógico'!$D$239:$D$311)+SUMIF('Marco Lógico'!$C$315:$C$326,lista!B24,'Marco Lógico'!$D$315:$D$326)</f>
        <v>300</v>
      </c>
      <c r="F39" s="105"/>
      <c r="G39" s="105"/>
      <c r="H39" s="117">
        <f t="shared" si="0"/>
        <v>300</v>
      </c>
      <c r="I39" s="107"/>
    </row>
    <row r="40" spans="2:9">
      <c r="B40" s="284"/>
      <c r="C40" s="281"/>
      <c r="D40" s="122" t="s">
        <v>265</v>
      </c>
      <c r="E40" s="117">
        <f>SUMIF('Marco Lógico'!$C$38:$C$101,lista!B25,'Marco Lógico'!$D$38:$D$101)+SUMIF('Marco Lógico'!$C$103:$C$164,lista!B25,'Marco Lógico'!$D$103:$D$164)+SUMIF('Marco Lógico'!$C$166:$C$237,lista!B25,'Marco Lógico'!$D$166:$D$237)+SUMIF('Marco Lógico'!$C$239:$C$311,lista!B25,'Marco Lógico'!$D$239:$D$311)+SUMIF('Marco Lógico'!$C$315:$C$326,lista!B25,'Marco Lógico'!$D$315:$D$326)</f>
        <v>0</v>
      </c>
      <c r="F40" s="105"/>
      <c r="G40" s="105"/>
      <c r="H40" s="117">
        <f t="shared" si="0"/>
        <v>0</v>
      </c>
      <c r="I40" s="107"/>
    </row>
    <row r="41" spans="2:9">
      <c r="B41" s="284"/>
      <c r="C41" s="281"/>
      <c r="D41" s="122" t="s">
        <v>328</v>
      </c>
      <c r="E41" s="117">
        <f>SUMIF('Marco Lógico'!$C$38:$C$101,lista!B26,'Marco Lógico'!$D$38:$D$101)+SUMIF('Marco Lógico'!$C$103:$C$164,lista!B26,'Marco Lógico'!$D$103:$D$164)+SUMIF('Marco Lógico'!$C$166:$C$237,lista!B26,'Marco Lógico'!$D$166:$D$237)+SUMIF('Marco Lógico'!$C$239:$C$311,lista!B26,'Marco Lógico'!$D$239:$D$311)+SUMIF('Marco Lógico'!$C$315:$C$326,lista!B26,'Marco Lógico'!$D$315:$D$326)</f>
        <v>0</v>
      </c>
      <c r="F41" s="105"/>
      <c r="G41" s="105"/>
      <c r="H41" s="117">
        <f t="shared" si="0"/>
        <v>0</v>
      </c>
      <c r="I41" s="107"/>
    </row>
    <row r="42" spans="2:9">
      <c r="B42" s="284"/>
      <c r="C42" s="281"/>
      <c r="D42" s="122" t="s">
        <v>329</v>
      </c>
      <c r="E42" s="117">
        <f>SUMIF('Marco Lógico'!$C$38:$C$101,lista!B27,'Marco Lógico'!$D$38:$D$101)+SUMIF('Marco Lógico'!$C$103:$C$164,lista!B27,'Marco Lógico'!$D$103:$D$164)+SUMIF('Marco Lógico'!$C$166:$C$237,lista!B27,'Marco Lógico'!$D$166:$D$237)+SUMIF('Marco Lógico'!$C$239:$C$311,lista!B27,'Marco Lógico'!$D$239:$D$311)+SUMIF('Marco Lógico'!$C$315:$C$326,lista!B27,'Marco Lógico'!$D$315:$D$326)</f>
        <v>0</v>
      </c>
      <c r="F42" s="105"/>
      <c r="G42" s="105"/>
      <c r="H42" s="117">
        <f t="shared" si="0"/>
        <v>0</v>
      </c>
      <c r="I42" s="107" t="s">
        <v>332</v>
      </c>
    </row>
    <row r="43" spans="2:9">
      <c r="B43" s="284"/>
      <c r="C43" s="281"/>
      <c r="D43" s="122" t="s">
        <v>266</v>
      </c>
      <c r="E43" s="117">
        <f>SUMIF('Marco Lógico'!$C$38:$C$101,lista!B28,'Marco Lógico'!$D$38:$D$101)+SUMIF('Marco Lógico'!$C$103:$C$164,lista!B28,'Marco Lógico'!$D$103:$D$164)+SUMIF('Marco Lógico'!$C$166:$C$237,lista!B28,'Marco Lógico'!$D$166:$D$237)+SUMIF('Marco Lógico'!$C$239:$C$311,lista!B28,'Marco Lógico'!$D$239:$D$311)+SUMIF('Marco Lógico'!$C$315:$C$326,lista!B28,'Marco Lógico'!$D$315:$D$326)</f>
        <v>0</v>
      </c>
      <c r="F43" s="105"/>
      <c r="G43" s="105"/>
      <c r="H43" s="117">
        <f t="shared" si="0"/>
        <v>0</v>
      </c>
      <c r="I43" s="107"/>
    </row>
    <row r="44" spans="2:9">
      <c r="B44" s="284"/>
      <c r="C44" s="282" t="s">
        <v>90</v>
      </c>
      <c r="D44" s="283"/>
      <c r="E44" s="118">
        <f>SUM(E35:E43)</f>
        <v>15600</v>
      </c>
      <c r="F44" s="119">
        <f>SUM(F35:F43)</f>
        <v>0</v>
      </c>
      <c r="G44" s="119">
        <f>SUM(G35:G43)</f>
        <v>0</v>
      </c>
      <c r="H44" s="120">
        <f>SUM(H35:H43)</f>
        <v>15600</v>
      </c>
      <c r="I44" s="114"/>
    </row>
    <row r="45" spans="2:9" ht="29">
      <c r="B45" s="284">
        <v>5</v>
      </c>
      <c r="C45" s="281" t="s">
        <v>97</v>
      </c>
      <c r="D45" s="122" t="s">
        <v>277</v>
      </c>
      <c r="E45" s="117">
        <f>SUMIF('Marco Lógico'!$C$38:$C$101,lista!B29,'Marco Lógico'!$D$38:$D$101)+SUMIF('Marco Lógico'!$C$103:$C$164,lista!B29,'Marco Lógico'!$D$103:$D$164)+SUMIF('Marco Lógico'!$C$166:$C$237,lista!B29,'Marco Lógico'!$D$166:$D$237)+SUMIF('Marco Lógico'!$C$239:$C$311,lista!B29,'Marco Lógico'!$D$239:$D$311)+SUMIF('Marco Lógico'!$C$315:$C$326,lista!B29,'Marco Lógico'!$D$315:$D$326)</f>
        <v>0</v>
      </c>
      <c r="F45" s="104"/>
      <c r="G45" s="104"/>
      <c r="H45" s="117">
        <f t="shared" si="0"/>
        <v>0</v>
      </c>
      <c r="I45" s="108"/>
    </row>
    <row r="46" spans="2:9">
      <c r="B46" s="284"/>
      <c r="C46" s="281"/>
      <c r="D46" s="122" t="s">
        <v>278</v>
      </c>
      <c r="E46" s="117">
        <f>SUMIF('Marco Lógico'!$C$38:$C$101,lista!B30,'Marco Lógico'!$D$38:$D$101)+SUMIF('Marco Lógico'!$C$103:$C$164,lista!B30,'Marco Lógico'!$D$103:$D$164)+SUMIF('Marco Lógico'!$C$166:$C$237,lista!B30,'Marco Lógico'!$D$166:$D$237)+SUMIF('Marco Lógico'!$C$239:$C$311,lista!B30,'Marco Lógico'!$D$239:$D$311)+SUMIF('Marco Lógico'!$C$315:$C$326,lista!B30,'Marco Lógico'!$D$315:$D$326)</f>
        <v>0</v>
      </c>
      <c r="F46" s="104"/>
      <c r="G46" s="104"/>
      <c r="H46" s="117">
        <f t="shared" si="0"/>
        <v>0</v>
      </c>
      <c r="I46" s="108" t="s">
        <v>333</v>
      </c>
    </row>
    <row r="47" spans="2:9">
      <c r="B47" s="284"/>
      <c r="C47" s="281"/>
      <c r="D47" s="122" t="s">
        <v>279</v>
      </c>
      <c r="E47" s="117">
        <f>SUMIF('Marco Lógico'!$C$38:$C$101,lista!B31,'Marco Lógico'!$D$38:$D$101)+SUMIF('Marco Lógico'!$C$103:$C$164,lista!B31,'Marco Lógico'!$D$103:$D$164)+SUMIF('Marco Lógico'!$C$166:$C$237,lista!B31,'Marco Lógico'!$D$166:$D$237)+SUMIF('Marco Lógico'!$C$239:$C$311,lista!B31,'Marco Lógico'!$D$239:$D$311)+SUMIF('Marco Lógico'!$C$315:$C$326,lista!B31,'Marco Lógico'!$D$315:$D$326)</f>
        <v>0</v>
      </c>
      <c r="F47" s="104"/>
      <c r="G47" s="104"/>
      <c r="H47" s="117">
        <f t="shared" si="0"/>
        <v>0</v>
      </c>
      <c r="I47" s="108" t="s">
        <v>334</v>
      </c>
    </row>
    <row r="48" spans="2:9">
      <c r="B48" s="284"/>
      <c r="C48" s="281"/>
      <c r="D48" s="122" t="s">
        <v>382</v>
      </c>
      <c r="E48" s="117">
        <f>SUMIF('Marco Lógico'!$C$38:$C$101,lista!B32,'Marco Lógico'!$D$38:$D$101)+SUMIF('Marco Lógico'!$C$103:$C$164,lista!B32,'Marco Lógico'!$D$103:$D$164)+SUMIF('Marco Lógico'!$C$166:$C$237,lista!B32,'Marco Lógico'!$D$166:$D$237)+SUMIF('Marco Lógico'!$C$239:$C$311,lista!B32,'Marco Lógico'!$D$239:$D$311)+SUMIF('Marco Lógico'!$C$315:$C$326,lista!B32,'Marco Lógico'!$D$315:$D$326)</f>
        <v>0</v>
      </c>
      <c r="F48" s="104"/>
      <c r="G48" s="104"/>
      <c r="H48" s="117">
        <f t="shared" si="0"/>
        <v>0</v>
      </c>
      <c r="I48" s="108"/>
    </row>
    <row r="49" spans="2:9">
      <c r="B49" s="284"/>
      <c r="C49" s="281"/>
      <c r="D49" s="122" t="s">
        <v>280</v>
      </c>
      <c r="E49" s="117">
        <f>SUMIF('Marco Lógico'!$C$38:$C$101,lista!B33,'Marco Lógico'!$D$38:$D$101)+SUMIF('Marco Lógico'!$C$103:$C$164,lista!B33,'Marco Lógico'!$D$103:$D$164)+SUMIF('Marco Lógico'!$C$166:$C$237,lista!B33,'Marco Lógico'!$D$166:$D$237)+SUMIF('Marco Lógico'!$C$239:$C$311,lista!B33,'Marco Lógico'!$D$239:$D$311)+SUMIF('Marco Lógico'!$C$315:$C$326,lista!B33,'Marco Lógico'!$D$315:$D$326)</f>
        <v>0</v>
      </c>
      <c r="F49" s="104"/>
      <c r="G49" s="104"/>
      <c r="H49" s="117">
        <f t="shared" si="0"/>
        <v>0</v>
      </c>
      <c r="I49" s="108"/>
    </row>
    <row r="50" spans="2:9">
      <c r="B50" s="284"/>
      <c r="C50" s="281"/>
      <c r="D50" s="122" t="s">
        <v>98</v>
      </c>
      <c r="E50" s="117">
        <f>SUMIF('Marco Lógico'!$C$38:$C$101,lista!B34,'Marco Lógico'!$D$38:$D$101)+SUMIF('Marco Lógico'!$C$103:$C$164,lista!B34,'Marco Lógico'!$D$103:$D$164)+SUMIF('Marco Lógico'!$C$166:$C$237,lista!B34,'Marco Lógico'!$D$166:$D$237)+SUMIF('Marco Lógico'!$C$239:$C$311,lista!B34,'Marco Lógico'!$D$239:$D$311)+SUMIF('Marco Lógico'!$C$315:$C$326,lista!B34,'Marco Lógico'!$D$315:$D$326)</f>
        <v>0</v>
      </c>
      <c r="F50" s="104"/>
      <c r="G50" s="104"/>
      <c r="H50" s="117">
        <f t="shared" si="0"/>
        <v>0</v>
      </c>
      <c r="I50" s="108" t="s">
        <v>335</v>
      </c>
    </row>
    <row r="51" spans="2:9">
      <c r="B51" s="284"/>
      <c r="C51" s="281"/>
      <c r="D51" s="122" t="s">
        <v>384</v>
      </c>
      <c r="E51" s="117">
        <f>SUMIF('Marco Lógico'!$C$38:$C$101,lista!B35,'Marco Lógico'!$D$38:$D$101)+SUMIF('Marco Lógico'!$C$103:$C$164,lista!B35,'Marco Lógico'!$D$103:$D$164)+SUMIF('Marco Lógico'!$C$166:$C$237,lista!B35,'Marco Lógico'!$D$166:$D$237)+SUMIF('Marco Lógico'!$C$239:$C$311,lista!B35,'Marco Lógico'!$D$239:$D$311)+SUMIF('Marco Lógico'!$C$315:$C$326,lista!B35,'Marco Lógico'!$D$315:$D$326)</f>
        <v>0</v>
      </c>
      <c r="F51" s="104"/>
      <c r="G51" s="104"/>
      <c r="H51" s="117">
        <f t="shared" si="0"/>
        <v>0</v>
      </c>
      <c r="I51" s="108"/>
    </row>
    <row r="52" spans="2:9">
      <c r="B52" s="284"/>
      <c r="C52" s="281"/>
      <c r="D52" s="122" t="s">
        <v>281</v>
      </c>
      <c r="E52" s="117">
        <f>SUMIF('Marco Lógico'!$C$38:$C$101,lista!B36,'Marco Lógico'!$D$38:$D$101)+SUMIF('Marco Lógico'!$C$103:$C$164,lista!B36,'Marco Lógico'!$D$103:$D$164)+SUMIF('Marco Lógico'!$C$166:$C$237,lista!B36,'Marco Lógico'!$D$166:$D$237)+SUMIF('Marco Lógico'!$C$239:$C$311,lista!B36,'Marco Lógico'!$D$239:$D$311)+SUMIF('Marco Lógico'!$C$315:$C$326,lista!B36,'Marco Lógico'!$D$315:$D$326)</f>
        <v>0</v>
      </c>
      <c r="F52" s="104"/>
      <c r="G52" s="104"/>
      <c r="H52" s="117">
        <f t="shared" si="0"/>
        <v>0</v>
      </c>
      <c r="I52" s="108"/>
    </row>
    <row r="53" spans="2:9" ht="29">
      <c r="B53" s="284"/>
      <c r="C53" s="281"/>
      <c r="D53" s="122" t="s">
        <v>282</v>
      </c>
      <c r="E53" s="117">
        <f>SUMIF('Marco Lógico'!$C$38:$C$101,lista!B37,'Marco Lógico'!$D$38:$D$101)+SUMIF('Marco Lógico'!$C$103:$C$164,lista!B37,'Marco Lógico'!$D$103:$D$164)+SUMIF('Marco Lógico'!$C$166:$C$237,lista!B37,'Marco Lógico'!$D$166:$D$237)+SUMIF('Marco Lógico'!$C$239:$C$311,lista!B37,'Marco Lógico'!$D$239:$D$311)+SUMIF('Marco Lógico'!$C$315:$C$326,lista!B37,'Marco Lógico'!$D$315:$D$326)</f>
        <v>0</v>
      </c>
      <c r="F53" s="104"/>
      <c r="G53" s="104"/>
      <c r="H53" s="117">
        <f t="shared" si="0"/>
        <v>0</v>
      </c>
      <c r="I53" s="108"/>
    </row>
    <row r="54" spans="2:9" ht="43.5">
      <c r="B54" s="284"/>
      <c r="C54" s="281"/>
      <c r="D54" s="122" t="s">
        <v>283</v>
      </c>
      <c r="E54" s="117">
        <f>SUMIF('Marco Lógico'!$C$38:$C$101,lista!B38,'Marco Lógico'!$D$38:$D$101)+SUMIF('Marco Lógico'!$C$103:$C$164,lista!B38,'Marco Lógico'!$D$103:$D$164)+SUMIF('Marco Lógico'!$C$166:$C$237,lista!B38,'Marco Lógico'!$D$166:$D$237)+SUMIF('Marco Lógico'!$C$239:$C$311,lista!B38,'Marco Lógico'!$D$239:$D$311)+SUMIF('Marco Lógico'!$C$315:$C$326,lista!B38,'Marco Lógico'!$D$315:$D$326)</f>
        <v>0</v>
      </c>
      <c r="F54" s="104"/>
      <c r="G54" s="104"/>
      <c r="H54" s="117">
        <f t="shared" si="0"/>
        <v>0</v>
      </c>
      <c r="I54" s="108"/>
    </row>
    <row r="55" spans="2:9">
      <c r="B55" s="284"/>
      <c r="C55" s="281"/>
      <c r="D55" s="122" t="s">
        <v>284</v>
      </c>
      <c r="E55" s="117">
        <f>SUMIF('Marco Lógico'!$C$38:$C$101,lista!B39,'Marco Lógico'!$D$38:$D$101)+SUMIF('Marco Lógico'!$C$103:$C$164,lista!B39,'Marco Lógico'!$D$103:$D$164)+SUMIF('Marco Lógico'!$C$166:$C$237,lista!B39,'Marco Lógico'!$D$166:$D$237)+SUMIF('Marco Lógico'!$C$239:$C$311,lista!B39,'Marco Lógico'!$D$239:$D$311)+SUMIF('Marco Lógico'!$C$315:$C$326,lista!B39,'Marco Lógico'!$D$315:$D$326)</f>
        <v>0</v>
      </c>
      <c r="F55" s="104"/>
      <c r="G55" s="104"/>
      <c r="H55" s="117">
        <f t="shared" si="0"/>
        <v>0</v>
      </c>
      <c r="I55" s="108"/>
    </row>
    <row r="56" spans="2:9">
      <c r="B56" s="284"/>
      <c r="C56" s="281"/>
      <c r="D56" s="122" t="s">
        <v>285</v>
      </c>
      <c r="E56" s="117">
        <f>SUMIF('Marco Lógico'!$C$38:$C$101,lista!B40,'Marco Lógico'!$D$38:$D$101)+SUMIF('Marco Lógico'!$C$103:$C$164,lista!B40,'Marco Lógico'!$D$103:$D$164)+SUMIF('Marco Lógico'!$C$166:$C$237,lista!B40,'Marco Lógico'!$D$166:$D$237)+SUMIF('Marco Lógico'!$C$239:$C$311,lista!B40,'Marco Lógico'!$D$239:$D$311)+SUMIF('Marco Lógico'!$C$315:$C$326,lista!B40,'Marco Lógico'!$D$315:$D$326)</f>
        <v>0</v>
      </c>
      <c r="F56" s="104"/>
      <c r="G56" s="104"/>
      <c r="H56" s="117">
        <f t="shared" si="0"/>
        <v>0</v>
      </c>
      <c r="I56" s="78"/>
    </row>
    <row r="57" spans="2:9">
      <c r="B57" s="284"/>
      <c r="C57" s="281"/>
      <c r="D57" s="122" t="s">
        <v>286</v>
      </c>
      <c r="E57" s="117">
        <f>SUMIF('Marco Lógico'!$C$38:$C$101,lista!B41,'Marco Lógico'!$D$38:$D$101)+SUMIF('Marco Lógico'!$C$103:$C$164,lista!B41,'Marco Lógico'!$D$103:$D$164)+SUMIF('Marco Lógico'!$C$166:$C$237,lista!B41,'Marco Lógico'!$D$166:$D$237)+SUMIF('Marco Lógico'!$C$239:$C$311,lista!B41,'Marco Lógico'!$D$239:$D$311)+SUMIF('Marco Lógico'!$C$315:$C$326,lista!B41,'Marco Lógico'!$D$315:$D$326)</f>
        <v>0</v>
      </c>
      <c r="F57" s="104"/>
      <c r="G57" s="104"/>
      <c r="H57" s="117">
        <f t="shared" si="0"/>
        <v>0</v>
      </c>
      <c r="I57" s="78"/>
    </row>
    <row r="58" spans="2:9">
      <c r="B58" s="284"/>
      <c r="C58" s="282" t="s">
        <v>90</v>
      </c>
      <c r="D58" s="283"/>
      <c r="E58" s="118">
        <f>SUM(E45:E57)</f>
        <v>0</v>
      </c>
      <c r="F58" s="119">
        <f t="shared" ref="F58" si="2">SUM(F45:F57)</f>
        <v>0</v>
      </c>
      <c r="G58" s="119">
        <f t="shared" ref="G58:H58" si="3">SUM(G45:G57)</f>
        <v>0</v>
      </c>
      <c r="H58" s="120">
        <f t="shared" si="3"/>
        <v>0</v>
      </c>
      <c r="I58" s="114"/>
    </row>
    <row r="59" spans="2:9">
      <c r="B59" s="284">
        <v>6</v>
      </c>
      <c r="C59" s="281" t="s">
        <v>100</v>
      </c>
      <c r="D59" s="122" t="s">
        <v>101</v>
      </c>
      <c r="E59" s="117">
        <f>SUMIF('Marco Lógico'!$C$38:$C$101,lista!B42,'Marco Lógico'!$D$38:$D$101)+SUMIF('Marco Lógico'!$C$103:$C$164,lista!B42,'Marco Lógico'!$D$103:$D$164)+SUMIF('Marco Lógico'!$C$166:$C$237,lista!B42,'Marco Lógico'!$D$166:$D$237)+SUMIF('Marco Lógico'!$C$239:$C$311,lista!B42,'Marco Lógico'!$D$239:$D$311)+SUMIF('Marco Lógico'!$C$315:$C$326,lista!B42,'Marco Lógico'!$D$315:$D$326)</f>
        <v>1000</v>
      </c>
      <c r="F59" s="104"/>
      <c r="G59" s="104"/>
      <c r="H59" s="117">
        <f t="shared" si="0"/>
        <v>1000</v>
      </c>
      <c r="I59" s="78"/>
    </row>
    <row r="60" spans="2:9">
      <c r="B60" s="284"/>
      <c r="C60" s="281"/>
      <c r="D60" s="122" t="s">
        <v>292</v>
      </c>
      <c r="E60" s="117">
        <f>SUMIF('Marco Lógico'!$C$38:$C$101,lista!B43,'Marco Lógico'!$D$38:$D$101)+SUMIF('Marco Lógico'!$C$103:$C$164,lista!B43,'Marco Lógico'!$D$103:$D$164)+SUMIF('Marco Lógico'!$C$166:$C$237,lista!B43,'Marco Lógico'!$D$166:$D$237)+SUMIF('Marco Lógico'!$C$239:$C$311,lista!B43,'Marco Lógico'!$D$239:$D$311)+SUMIF('Marco Lógico'!$C$315:$C$326,lista!B43,'Marco Lógico'!$D$315:$D$326)</f>
        <v>0</v>
      </c>
      <c r="F60" s="104"/>
      <c r="G60" s="104"/>
      <c r="H60" s="117">
        <f t="shared" si="0"/>
        <v>0</v>
      </c>
      <c r="I60" s="78"/>
    </row>
    <row r="61" spans="2:9">
      <c r="B61" s="284"/>
      <c r="C61" s="281"/>
      <c r="D61" s="122" t="s">
        <v>148</v>
      </c>
      <c r="E61" s="117">
        <f>SUMIF('Marco Lógico'!$C$38:$C$101,lista!B44,'Marco Lógico'!$D$38:$D$101)+SUMIF('Marco Lógico'!$C$103:$C$164,lista!B44,'Marco Lógico'!$D$103:$D$164)+SUMIF('Marco Lógico'!$C$166:$C$237,lista!B44,'Marco Lógico'!$D$166:$D$237)+SUMIF('Marco Lógico'!$C$239:$C$311,lista!B44,'Marco Lógico'!$D$239:$D$311)+SUMIF('Marco Lógico'!$C$315:$C$326,lista!B44,'Marco Lógico'!$D$315:$D$326)</f>
        <v>600</v>
      </c>
      <c r="F61" s="104"/>
      <c r="G61" s="104"/>
      <c r="H61" s="117">
        <f t="shared" si="0"/>
        <v>600</v>
      </c>
      <c r="I61" s="78"/>
    </row>
    <row r="62" spans="2:9">
      <c r="B62" s="284"/>
      <c r="C62" s="281"/>
      <c r="D62" s="122" t="s">
        <v>293</v>
      </c>
      <c r="E62" s="117">
        <f>SUMIF('Marco Lógico'!$C$38:$C$101,lista!B45,'Marco Lógico'!$D$38:$D$101)+SUMIF('Marco Lógico'!$C$103:$C$164,lista!B45,'Marco Lógico'!$D$103:$D$164)+SUMIF('Marco Lógico'!$C$166:$C$237,lista!B45,'Marco Lógico'!$D$166:$D$237)+SUMIF('Marco Lógico'!$C$239:$C$311,lista!B45,'Marco Lógico'!$D$239:$D$311)+SUMIF('Marco Lógico'!$C$315:$C$326,lista!B45,'Marco Lógico'!$D$315:$D$326)</f>
        <v>0</v>
      </c>
      <c r="F62" s="104"/>
      <c r="G62" s="104"/>
      <c r="H62" s="117">
        <f t="shared" si="0"/>
        <v>0</v>
      </c>
      <c r="I62" s="109"/>
    </row>
    <row r="63" spans="2:9">
      <c r="B63" s="284"/>
      <c r="C63" s="281"/>
      <c r="D63" s="122" t="s">
        <v>102</v>
      </c>
      <c r="E63" s="117">
        <f>SUMIF('Marco Lógico'!$C$38:$C$101,lista!B46,'Marco Lógico'!$D$38:$D$101)+SUMIF('Marco Lógico'!$C$103:$C$164,lista!B46,'Marco Lógico'!$D$103:$D$164)+SUMIF('Marco Lógico'!$C$166:$C$237,lista!B46,'Marco Lógico'!$D$166:$D$237)+SUMIF('Marco Lógico'!$C$239:$C$311,lista!B46,'Marco Lógico'!$D$239:$D$311)+SUMIF('Marco Lógico'!$C$315:$C$326,lista!B46,'Marco Lógico'!$D$315:$D$326)</f>
        <v>0</v>
      </c>
      <c r="F63" s="104"/>
      <c r="G63" s="104"/>
      <c r="H63" s="117">
        <f t="shared" si="0"/>
        <v>0</v>
      </c>
      <c r="I63" s="110"/>
    </row>
    <row r="64" spans="2:9">
      <c r="B64" s="284"/>
      <c r="C64" s="282" t="s">
        <v>90</v>
      </c>
      <c r="D64" s="283"/>
      <c r="E64" s="118">
        <f>SUM(E59:E63)</f>
        <v>1600</v>
      </c>
      <c r="F64" s="119">
        <f>SUM(F59:F63)</f>
        <v>0</v>
      </c>
      <c r="G64" s="119">
        <f>SUM(G59:G63)</f>
        <v>0</v>
      </c>
      <c r="H64" s="120">
        <f t="shared" ref="H64" si="4">SUM(H59:H63)</f>
        <v>1600</v>
      </c>
      <c r="I64" s="114"/>
    </row>
    <row r="65" spans="2:9">
      <c r="B65" s="284">
        <v>7</v>
      </c>
      <c r="C65" s="281" t="s">
        <v>103</v>
      </c>
      <c r="D65" s="122" t="s">
        <v>299</v>
      </c>
      <c r="E65" s="117">
        <f>SUMIF('Marco Lógico'!$C$38:$C$101,lista!B47,'Marco Lógico'!$D$38:$D$101)+SUMIF('Marco Lógico'!$C$103:$C$164,lista!B47,'Marco Lógico'!$D$103:$D$164)+SUMIF('Marco Lógico'!$C$166:$C$237,lista!B47,'Marco Lógico'!$D$166:$D$237)+SUMIF('Marco Lógico'!$C$239:$C$311,lista!B47,'Marco Lógico'!$D$239:$D$311)+SUMIF('Marco Lógico'!$C$315:$C$326,lista!B47,'Marco Lógico'!$D$315:$D$326)</f>
        <v>0</v>
      </c>
      <c r="F65" s="104"/>
      <c r="G65" s="104"/>
      <c r="H65" s="117">
        <f t="shared" si="0"/>
        <v>0</v>
      </c>
      <c r="I65" s="78"/>
    </row>
    <row r="66" spans="2:9">
      <c r="B66" s="284"/>
      <c r="C66" s="281"/>
      <c r="D66" s="122" t="s">
        <v>300</v>
      </c>
      <c r="E66" s="117">
        <f>SUMIF('Marco Lógico'!$C$38:$C$101,lista!B48,'Marco Lógico'!$D$38:$D$101)+SUMIF('Marco Lógico'!$C$103:$C$164,lista!B48,'Marco Lógico'!$D$103:$D$164)+SUMIF('Marco Lógico'!$C$166:$C$237,lista!B48,'Marco Lógico'!$D$166:$D$237)+SUMIF('Marco Lógico'!$C$239:$C$311,lista!B48,'Marco Lógico'!$D$239:$D$311)+SUMIF('Marco Lógico'!$C$315:$C$326,lista!B48,'Marco Lógico'!$D$315:$D$326)</f>
        <v>100</v>
      </c>
      <c r="F66" s="104"/>
      <c r="G66" s="104"/>
      <c r="H66" s="117">
        <f t="shared" si="0"/>
        <v>100</v>
      </c>
      <c r="I66" s="78"/>
    </row>
    <row r="67" spans="2:9">
      <c r="B67" s="284"/>
      <c r="C67" s="281"/>
      <c r="D67" s="122" t="s">
        <v>301</v>
      </c>
      <c r="E67" s="117">
        <f>SUMIF('Marco Lógico'!$C$38:$C$101,lista!B49,'Marco Lógico'!$D$38:$D$101)+SUMIF('Marco Lógico'!$C$103:$C$164,lista!B49,'Marco Lógico'!$D$103:$D$164)+SUMIF('Marco Lógico'!$C$166:$C$237,lista!B49,'Marco Lógico'!$D$166:$D$237)+SUMIF('Marco Lógico'!$C$239:$C$311,lista!B49,'Marco Lógico'!$D$239:$D$311)+SUMIF('Marco Lógico'!$C$315:$C$326,lista!B49,'Marco Lógico'!$D$315:$D$326)</f>
        <v>0</v>
      </c>
      <c r="F67" s="104"/>
      <c r="G67" s="104"/>
      <c r="H67" s="117">
        <f t="shared" si="0"/>
        <v>0</v>
      </c>
      <c r="I67" s="78"/>
    </row>
    <row r="68" spans="2:9">
      <c r="B68" s="284"/>
      <c r="C68" s="281"/>
      <c r="D68" s="122" t="s">
        <v>302</v>
      </c>
      <c r="E68" s="117">
        <f>SUMIF('Marco Lógico'!$C$38:$C$101,lista!B50,'Marco Lógico'!$D$38:$D$101)+SUMIF('Marco Lógico'!$C$103:$C$164,lista!B50,'Marco Lógico'!$D$103:$D$164)+SUMIF('Marco Lógico'!$C$166:$C$237,lista!B50,'Marco Lógico'!$D$166:$D$237)+SUMIF('Marco Lógico'!$C$239:$C$311,lista!B50,'Marco Lógico'!$D$239:$D$311)+SUMIF('Marco Lógico'!$C$315:$C$326,lista!B50,'Marco Lógico'!$D$315:$D$326)</f>
        <v>0</v>
      </c>
      <c r="F68" s="104"/>
      <c r="G68" s="104"/>
      <c r="H68" s="117">
        <f t="shared" si="0"/>
        <v>0</v>
      </c>
      <c r="I68" s="78"/>
    </row>
    <row r="69" spans="2:9" ht="29">
      <c r="B69" s="284"/>
      <c r="C69" s="281"/>
      <c r="D69" s="122" t="s">
        <v>303</v>
      </c>
      <c r="E69" s="117">
        <f>SUMIF('Marco Lógico'!$C$38:$C$101,lista!B51,'Marco Lógico'!$D$38:$D$101)+SUMIF('Marco Lógico'!$C$103:$C$164,lista!B51,'Marco Lógico'!$D$103:$D$164)+SUMIF('Marco Lógico'!$C$166:$C$237,lista!B51,'Marco Lógico'!$D$166:$D$237)+SUMIF('Marco Lógico'!$C$239:$C$311,lista!B51,'Marco Lógico'!$D$239:$D$311)+SUMIF('Marco Lógico'!$C$315:$C$326,lista!B51,'Marco Lógico'!$D$315:$D$326)</f>
        <v>0</v>
      </c>
      <c r="F69" s="104"/>
      <c r="G69" s="104"/>
      <c r="H69" s="117">
        <f t="shared" si="0"/>
        <v>0</v>
      </c>
      <c r="I69" s="78"/>
    </row>
    <row r="70" spans="2:9">
      <c r="B70" s="284"/>
      <c r="C70" s="282" t="s">
        <v>90</v>
      </c>
      <c r="D70" s="290"/>
      <c r="E70" s="118">
        <f>SUM(E65:E69)</f>
        <v>100</v>
      </c>
      <c r="F70" s="119">
        <f>SUM(F65:F69)</f>
        <v>0</v>
      </c>
      <c r="G70" s="119">
        <f>SUM(G65:G69)</f>
        <v>0</v>
      </c>
      <c r="H70" s="120">
        <f t="shared" ref="H70" si="5">SUM(H65:H69)</f>
        <v>100</v>
      </c>
      <c r="I70" s="114"/>
    </row>
    <row r="71" spans="2:9" ht="43.5">
      <c r="B71" s="287">
        <v>8</v>
      </c>
      <c r="C71" s="281" t="s">
        <v>104</v>
      </c>
      <c r="D71" s="122" t="s">
        <v>311</v>
      </c>
      <c r="E71" s="117">
        <f>SUMIF('Marco Lógico'!$C$38:$C$101,lista!B52,'Marco Lógico'!$D$38:$D$101)+SUMIF('Marco Lógico'!$C$103:$C$164,lista!B52,'Marco Lógico'!$D$103:$D$164)+SUMIF('Marco Lógico'!$C$166:$C$237,lista!B52,'Marco Lógico'!$D$166:$D$237)+SUMIF('Marco Lógico'!$C$239:$C$311,lista!B52,'Marco Lógico'!$D$239:$D$311)+SUMIF('Marco Lógico'!$C$315:$C$326,lista!B52,'Marco Lógico'!$D$315:$D$326)</f>
        <v>2400</v>
      </c>
      <c r="F71" s="105"/>
      <c r="G71" s="105"/>
      <c r="H71" s="117">
        <f t="shared" si="0"/>
        <v>2400</v>
      </c>
      <c r="I71" s="78"/>
    </row>
    <row r="72" spans="2:9">
      <c r="B72" s="288"/>
      <c r="C72" s="281"/>
      <c r="D72" s="122" t="s">
        <v>312</v>
      </c>
      <c r="E72" s="117">
        <f>SUMIF('Marco Lógico'!$C$38:$C$101,lista!B53,'Marco Lógico'!$D$38:$D$101)+SUMIF('Marco Lógico'!$C$103:$C$164,lista!B53,'Marco Lógico'!$D$103:$D$164)+SUMIF('Marco Lógico'!$C$166:$C$237,lista!B53,'Marco Lógico'!$D$166:$D$237)+SUMIF('Marco Lógico'!$C$239:$C$311,lista!B53,'Marco Lógico'!$D$239:$D$311)+SUMIF('Marco Lógico'!$C$315:$C$326,lista!B53,'Marco Lógico'!$D$315:$D$326)</f>
        <v>1</v>
      </c>
      <c r="F72" s="105"/>
      <c r="G72" s="105"/>
      <c r="H72" s="117">
        <f>SUM(E72:G72)</f>
        <v>1</v>
      </c>
      <c r="I72" s="78" t="s">
        <v>339</v>
      </c>
    </row>
    <row r="73" spans="2:9">
      <c r="B73" s="288"/>
      <c r="C73" s="281"/>
      <c r="D73" s="122" t="s">
        <v>313</v>
      </c>
      <c r="E73" s="117">
        <f>SUMIF('Marco Lógico'!$C$38:$C$101,lista!B54,'Marco Lógico'!$D$38:$D$101)+SUMIF('Marco Lógico'!$C$103:$C$164,lista!B54,'Marco Lógico'!$D$103:$D$164)+SUMIF('Marco Lógico'!$C$166:$C$237,lista!B54,'Marco Lógico'!$D$166:$D$237)+SUMIF('Marco Lógico'!$C$239:$C$311,lista!B54,'Marco Lógico'!$D$239:$D$311)+SUMIF('Marco Lógico'!$C$315:$C$326,lista!B54,'Marco Lógico'!$D$315:$D$326)</f>
        <v>1803</v>
      </c>
      <c r="F73" s="105"/>
      <c r="G73" s="105"/>
      <c r="H73" s="117">
        <f>SUM(E73:G73)</f>
        <v>1803</v>
      </c>
      <c r="I73" s="78"/>
    </row>
    <row r="74" spans="2:9">
      <c r="B74" s="288"/>
      <c r="C74" s="281"/>
      <c r="D74" s="122" t="s">
        <v>136</v>
      </c>
      <c r="E74" s="117">
        <f>SUMIF('Marco Lógico'!$C$38:$C$101,lista!B55,'Marco Lógico'!$D$38:$D$101)+SUMIF('Marco Lógico'!$C$103:$C$164,lista!B55,'Marco Lógico'!$D$103:$D$164)+SUMIF('Marco Lógico'!$C$166:$C$237,lista!B55,'Marco Lógico'!$D$166:$D$237)+SUMIF('Marco Lógico'!$C$239:$C$311,lista!B55,'Marco Lógico'!$D$239:$D$311)+SUMIF('Marco Lógico'!$C$315:$C$326,lista!B55,'Marco Lógico'!$D$315:$D$326)</f>
        <v>2402</v>
      </c>
      <c r="F74" s="105"/>
      <c r="G74" s="105"/>
      <c r="H74" s="117">
        <f>SUM(E74:G74)</f>
        <v>2402</v>
      </c>
      <c r="I74" s="78" t="s">
        <v>336</v>
      </c>
    </row>
    <row r="75" spans="2:9">
      <c r="B75" s="288"/>
      <c r="C75" s="281"/>
      <c r="D75" s="122" t="s">
        <v>314</v>
      </c>
      <c r="E75" s="117">
        <f>SUMIF('Marco Lógico'!$C$38:$C$101,lista!B56,'Marco Lógico'!$D$38:$D$101)+SUMIF('Marco Lógico'!$C$103:$C$164,lista!B56,'Marco Lógico'!$D$103:$D$164)+SUMIF('Marco Lógico'!$C$166:$C$237,lista!B56,'Marco Lógico'!$D$166:$D$237)+SUMIF('Marco Lógico'!$C$239:$C$311,lista!B56,'Marco Lógico'!$D$239:$D$311)+SUMIF('Marco Lógico'!$C$315:$C$326,lista!B56,'Marco Lógico'!$D$315:$D$326)</f>
        <v>3000</v>
      </c>
      <c r="F75" s="105"/>
      <c r="G75" s="105"/>
      <c r="H75" s="117">
        <f>SUM(E75:G75)</f>
        <v>3000</v>
      </c>
      <c r="I75" s="78" t="s">
        <v>337</v>
      </c>
    </row>
    <row r="76" spans="2:9">
      <c r="B76" s="288"/>
      <c r="C76" s="281"/>
      <c r="D76" s="122" t="s">
        <v>105</v>
      </c>
      <c r="E76" s="117">
        <f>SUMIF('Marco Lógico'!$C$38:$C$101,lista!B57,'Marco Lógico'!$D$38:$D$101)+SUMIF('Marco Lógico'!$C$103:$C$164,lista!B57,'Marco Lógico'!$D$103:$D$164)+SUMIF('Marco Lógico'!$C$166:$C$237,lista!B57,'Marco Lógico'!$D$166:$D$237)+SUMIF('Marco Lógico'!$C$239:$C$311,lista!B57,'Marco Lógico'!$D$239:$D$311)+SUMIF('Marco Lógico'!$C$315:$C$326,lista!B57,'Marco Lógico'!$D$315:$D$326)</f>
        <v>0</v>
      </c>
      <c r="F76" s="105"/>
      <c r="G76" s="105"/>
      <c r="H76" s="117">
        <f t="shared" si="0"/>
        <v>0</v>
      </c>
      <c r="I76" s="78"/>
    </row>
    <row r="77" spans="2:9">
      <c r="B77" s="288"/>
      <c r="C77" s="281"/>
      <c r="D77" s="122" t="s">
        <v>315</v>
      </c>
      <c r="E77" s="144">
        <f>SUMIF('Marco Lógico'!$C$38:$C$101,lista!B58,'Marco Lógico'!$D$38:$D$101)+SUMIF('Marco Lógico'!$C$103:$C$164,lista!B58,'Marco Lógico'!$D$103:$D$164)+SUMIF('Marco Lógico'!$C$166:$C$237,lista!B58,'Marco Lógico'!$D$166:$D$237)+SUMIF('Marco Lógico'!$C$239:$C$311,lista!B58,'Marco Lógico'!$D$239:$D$311)+SUMIF('Marco Lógico'!$C$315:$C$326,lista!B58,'Marco Lógico'!$D$315:$D$326)</f>
        <v>12000</v>
      </c>
      <c r="F77" s="171"/>
      <c r="G77" s="145"/>
      <c r="H77" s="144">
        <f>SUM(E77:G77)</f>
        <v>12000</v>
      </c>
      <c r="I77" s="78" t="s">
        <v>338</v>
      </c>
    </row>
    <row r="78" spans="2:9">
      <c r="B78" s="289"/>
      <c r="C78" s="282" t="s">
        <v>90</v>
      </c>
      <c r="D78" s="290"/>
      <c r="E78" s="118">
        <f>SUM(E71:E77)</f>
        <v>21606</v>
      </c>
      <c r="F78" s="119">
        <f>SUM(F71:F77)</f>
        <v>0</v>
      </c>
      <c r="G78" s="119">
        <f>SUM(G71:G77)</f>
        <v>0</v>
      </c>
      <c r="H78" s="120">
        <f>SUM(H71:H77)</f>
        <v>21606</v>
      </c>
      <c r="I78" s="114"/>
    </row>
    <row r="79" spans="2:9">
      <c r="B79" s="285" t="s">
        <v>106</v>
      </c>
      <c r="C79" s="286"/>
      <c r="D79" s="286"/>
      <c r="E79" s="123">
        <f>+E20+E27+E34+E44+E58+E64+E70+E78</f>
        <v>85906</v>
      </c>
      <c r="F79" s="124">
        <f>+F20+F27+F34+F44+F58+F64+F70+F78</f>
        <v>0</v>
      </c>
      <c r="G79" s="124">
        <f>+G20+G27+G34+G44+G58+G64+G70+G78</f>
        <v>0</v>
      </c>
      <c r="H79" s="125">
        <f>+H20+H27+H34+H44+H58+H64+H70+H78</f>
        <v>85906</v>
      </c>
      <c r="I79" s="114"/>
    </row>
    <row r="80" spans="2:9" ht="18.5">
      <c r="B80" s="280" t="s">
        <v>373</v>
      </c>
      <c r="C80" s="280"/>
      <c r="D80" s="280"/>
      <c r="E80" s="133">
        <f>($E$20+$E$27)*1/$E$79</f>
        <v>0.5471096314576398</v>
      </c>
      <c r="F80" s="134" t="s">
        <v>374</v>
      </c>
      <c r="H80" s="129"/>
      <c r="I80" s="130"/>
    </row>
    <row r="81" spans="2:8" ht="18.5">
      <c r="B81" s="280" t="s">
        <v>379</v>
      </c>
      <c r="C81" s="280"/>
      <c r="D81" s="280"/>
      <c r="E81" s="135">
        <f>$E$78*1/$E$79</f>
        <v>0.25150746164412263</v>
      </c>
      <c r="F81" s="134" t="s">
        <v>380</v>
      </c>
    </row>
    <row r="84" spans="2:8">
      <c r="B84" s="131"/>
      <c r="C84" s="131"/>
      <c r="D84" s="131"/>
      <c r="E84" s="131"/>
      <c r="F84" s="131"/>
      <c r="G84" s="131"/>
      <c r="H84" s="131"/>
    </row>
    <row r="85" spans="2:8">
      <c r="B85" s="131"/>
      <c r="C85" s="131"/>
      <c r="D85" s="131"/>
      <c r="E85" s="131"/>
      <c r="F85" s="131"/>
      <c r="G85" s="131"/>
      <c r="H85" s="131"/>
    </row>
    <row r="86" spans="2:8">
      <c r="B86" s="279" t="s">
        <v>375</v>
      </c>
      <c r="C86" s="279"/>
      <c r="D86" s="279"/>
      <c r="E86" s="132">
        <f>($E$34+$E$58+$E$64)*1/$E$79</f>
        <v>1.8625008730472844E-2</v>
      </c>
      <c r="F86" s="131" t="s">
        <v>376</v>
      </c>
      <c r="G86" s="131"/>
      <c r="H86" s="131"/>
    </row>
    <row r="87" spans="2:8">
      <c r="B87" s="279" t="s">
        <v>377</v>
      </c>
      <c r="C87" s="279"/>
      <c r="D87" s="279"/>
      <c r="E87" s="132">
        <f>($E$44+$E$64)*1/$E$79</f>
        <v>0.20021884385258307</v>
      </c>
      <c r="F87" s="131" t="s">
        <v>378</v>
      </c>
      <c r="G87" s="131"/>
      <c r="H87" s="131"/>
    </row>
    <row r="88" spans="2:8">
      <c r="B88" s="279" t="s">
        <v>373</v>
      </c>
      <c r="C88" s="279"/>
      <c r="D88" s="279"/>
      <c r="E88" s="132">
        <f>($E$20+$E$27)*1/$E$79</f>
        <v>0.5471096314576398</v>
      </c>
      <c r="F88" s="131" t="s">
        <v>374</v>
      </c>
      <c r="G88" s="131"/>
      <c r="H88" s="131"/>
    </row>
    <row r="89" spans="2:8">
      <c r="B89" s="279" t="s">
        <v>379</v>
      </c>
      <c r="C89" s="279"/>
      <c r="D89" s="279"/>
      <c r="E89" s="132">
        <f>$E$78*1/$E$79</f>
        <v>0.25150746164412263</v>
      </c>
      <c r="F89" s="131" t="s">
        <v>380</v>
      </c>
      <c r="G89" s="131"/>
      <c r="H89" s="131"/>
    </row>
    <row r="90" spans="2:8">
      <c r="B90" s="131"/>
      <c r="C90" s="131"/>
      <c r="D90" s="131"/>
      <c r="E90" s="131"/>
      <c r="F90" s="131"/>
      <c r="G90" s="131"/>
      <c r="H90" s="131"/>
    </row>
    <row r="91" spans="2:8">
      <c r="B91" s="131"/>
      <c r="C91" s="131"/>
      <c r="D91" s="131"/>
      <c r="E91" s="131"/>
      <c r="F91" s="131"/>
      <c r="G91" s="131"/>
      <c r="H91" s="131"/>
    </row>
    <row r="103" spans="9:9">
      <c r="I103" s="126"/>
    </row>
  </sheetData>
  <sheetProtection algorithmName="SHA-512" hashValue="6DYNj63liMg3154fhog9NA2YJJSupJkTPXrYLf4+yuOy0B5tkJ8NkQrXYHpJGbtm5aYyJIzsCuPfn+Y2EKfNfA==" saltValue="s6KSzN3y4tvHw3TbaJYQig==" spinCount="100000" sheet="1" objects="1" scenarios="1"/>
  <mergeCells count="49">
    <mergeCell ref="B88:D88"/>
    <mergeCell ref="B89:D89"/>
    <mergeCell ref="B2:I2"/>
    <mergeCell ref="B3:I3"/>
    <mergeCell ref="B4:I4"/>
    <mergeCell ref="C34:D34"/>
    <mergeCell ref="B8:C8"/>
    <mergeCell ref="B9:C9"/>
    <mergeCell ref="B10:C10"/>
    <mergeCell ref="B13:I13"/>
    <mergeCell ref="B14:B15"/>
    <mergeCell ref="B16:B20"/>
    <mergeCell ref="C16:C19"/>
    <mergeCell ref="C20:D20"/>
    <mergeCell ref="B87:D87"/>
    <mergeCell ref="B5:I5"/>
    <mergeCell ref="B6:I6"/>
    <mergeCell ref="B7:I7"/>
    <mergeCell ref="E14:E15"/>
    <mergeCell ref="F14:G14"/>
    <mergeCell ref="C14:C15"/>
    <mergeCell ref="D14:D15"/>
    <mergeCell ref="D8:H8"/>
    <mergeCell ref="D9:H9"/>
    <mergeCell ref="D10:H10"/>
    <mergeCell ref="B21:B27"/>
    <mergeCell ref="B79:D79"/>
    <mergeCell ref="B71:B78"/>
    <mergeCell ref="C71:C77"/>
    <mergeCell ref="B65:B70"/>
    <mergeCell ref="C65:C69"/>
    <mergeCell ref="C70:D70"/>
    <mergeCell ref="C78:D78"/>
    <mergeCell ref="C28:C33"/>
    <mergeCell ref="C21:C26"/>
    <mergeCell ref="B28:B34"/>
    <mergeCell ref="C27:D27"/>
    <mergeCell ref="B35:B44"/>
    <mergeCell ref="C35:C43"/>
    <mergeCell ref="C44:D44"/>
    <mergeCell ref="B86:D86"/>
    <mergeCell ref="B80:D80"/>
    <mergeCell ref="B81:D81"/>
    <mergeCell ref="C45:C57"/>
    <mergeCell ref="C58:D58"/>
    <mergeCell ref="B59:B64"/>
    <mergeCell ref="C59:C63"/>
    <mergeCell ref="C64:D64"/>
    <mergeCell ref="B45:B58"/>
  </mergeCells>
  <conditionalFormatting sqref="E79">
    <cfRule type="cellIs" dxfId="4" priority="3" operator="greaterThan">
      <formula>300000</formula>
    </cfRule>
  </conditionalFormatting>
  <conditionalFormatting sqref="E80">
    <cfRule type="cellIs" dxfId="3" priority="1" operator="greaterThan">
      <formula>0.35</formula>
    </cfRule>
  </conditionalFormatting>
  <conditionalFormatting sqref="E81">
    <cfRule type="cellIs" dxfId="2" priority="2" operator="greaterThan">
      <formula>0.05</formula>
    </cfRule>
  </conditionalFormatting>
  <conditionalFormatting sqref="E88">
    <cfRule type="cellIs" dxfId="1" priority="4" operator="greaterThan">
      <formula>0.35</formula>
    </cfRule>
  </conditionalFormatting>
  <conditionalFormatting sqref="E89">
    <cfRule type="cellIs" dxfId="0" priority="5" operator="greaterThan">
      <formula>0.05</formula>
    </cfRule>
  </conditionalFormatting>
  <pageMargins left="0.70866141732283461" right="0.70866141732283461" top="0.74803149606299213" bottom="0.74803149606299213" header="0.27" footer="0.31496062992125984"/>
  <pageSetup scale="51" fitToHeight="0" orientation="landscape" r:id="rId1"/>
  <headerFooter>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EE167-0F30-4C2D-B92D-D67410B8D9CC}">
  <dimension ref="A3:B58"/>
  <sheetViews>
    <sheetView topLeftCell="A26" workbookViewId="0">
      <selection activeCell="B36" sqref="B36"/>
    </sheetView>
  </sheetViews>
  <sheetFormatPr baseColWidth="10" defaultColWidth="11" defaultRowHeight="14"/>
  <cols>
    <col min="2" max="2" width="110.5" bestFit="1" customWidth="1"/>
  </cols>
  <sheetData>
    <row r="3" spans="1:2" ht="14.5">
      <c r="B3" s="78"/>
    </row>
    <row r="4" spans="1:2" ht="14.5">
      <c r="A4" s="303" t="s">
        <v>121</v>
      </c>
      <c r="B4" s="1" t="s">
        <v>239</v>
      </c>
    </row>
    <row r="5" spans="1:2" ht="14.5">
      <c r="A5" s="303"/>
      <c r="B5" s="1" t="s">
        <v>240</v>
      </c>
    </row>
    <row r="6" spans="1:2" ht="14.5">
      <c r="A6" s="303"/>
      <c r="B6" s="1" t="s">
        <v>241</v>
      </c>
    </row>
    <row r="7" spans="1:2" ht="14.5">
      <c r="A7" s="303"/>
      <c r="B7" s="1" t="s">
        <v>242</v>
      </c>
    </row>
    <row r="8" spans="1:2" ht="14.5">
      <c r="A8" s="303" t="s">
        <v>316</v>
      </c>
      <c r="B8" s="1" t="s">
        <v>243</v>
      </c>
    </row>
    <row r="9" spans="1:2" ht="14.5">
      <c r="A9" s="303"/>
      <c r="B9" s="1" t="s">
        <v>244</v>
      </c>
    </row>
    <row r="10" spans="1:2" ht="14.5">
      <c r="A10" s="303"/>
      <c r="B10" s="1" t="s">
        <v>245</v>
      </c>
    </row>
    <row r="11" spans="1:2" ht="14.5">
      <c r="A11" s="303"/>
      <c r="B11" s="1" t="s">
        <v>246</v>
      </c>
    </row>
    <row r="12" spans="1:2" ht="14.5">
      <c r="A12" s="303"/>
      <c r="B12" s="1" t="s">
        <v>247</v>
      </c>
    </row>
    <row r="13" spans="1:2" ht="14.5">
      <c r="A13" s="303"/>
      <c r="B13" s="1" t="s">
        <v>248</v>
      </c>
    </row>
    <row r="14" spans="1:2" ht="14.5">
      <c r="A14" s="303" t="s">
        <v>92</v>
      </c>
      <c r="B14" s="1" t="s">
        <v>317</v>
      </c>
    </row>
    <row r="15" spans="1:2" ht="14.5">
      <c r="A15" s="303"/>
      <c r="B15" s="1" t="s">
        <v>318</v>
      </c>
    </row>
    <row r="16" spans="1:2" ht="14.5">
      <c r="A16" s="303"/>
      <c r="B16" s="1" t="s">
        <v>319</v>
      </c>
    </row>
    <row r="17" spans="1:2" ht="14.5">
      <c r="A17" s="303"/>
      <c r="B17" s="1" t="s">
        <v>320</v>
      </c>
    </row>
    <row r="18" spans="1:2" ht="14.5">
      <c r="A18" s="303"/>
      <c r="B18" s="1" t="s">
        <v>321</v>
      </c>
    </row>
    <row r="19" spans="1:2" ht="14.5">
      <c r="A19" s="303"/>
      <c r="B19" s="1" t="s">
        <v>322</v>
      </c>
    </row>
    <row r="20" spans="1:2" ht="14.5">
      <c r="A20" s="303" t="s">
        <v>323</v>
      </c>
      <c r="B20" s="1" t="s">
        <v>255</v>
      </c>
    </row>
    <row r="21" spans="1:2" ht="14.5">
      <c r="A21" s="303"/>
      <c r="B21" s="1" t="s">
        <v>256</v>
      </c>
    </row>
    <row r="22" spans="1:2" ht="14.5">
      <c r="A22" s="303"/>
      <c r="B22" s="1" t="s">
        <v>257</v>
      </c>
    </row>
    <row r="23" spans="1:2" ht="14.5">
      <c r="A23" s="303"/>
      <c r="B23" s="1" t="s">
        <v>258</v>
      </c>
    </row>
    <row r="24" spans="1:2" ht="14.5">
      <c r="A24" s="303"/>
      <c r="B24" s="1" t="s">
        <v>259</v>
      </c>
    </row>
    <row r="25" spans="1:2" ht="14.5">
      <c r="A25" s="303"/>
      <c r="B25" s="1" t="s">
        <v>260</v>
      </c>
    </row>
    <row r="26" spans="1:2" ht="14.5">
      <c r="A26" s="303"/>
      <c r="B26" s="1" t="s">
        <v>261</v>
      </c>
    </row>
    <row r="27" spans="1:2">
      <c r="A27" s="303"/>
      <c r="B27" s="77" t="s">
        <v>262</v>
      </c>
    </row>
    <row r="28" spans="1:2">
      <c r="A28" s="303"/>
      <c r="B28" s="77" t="s">
        <v>263</v>
      </c>
    </row>
    <row r="29" spans="1:2" ht="14.5">
      <c r="A29" s="303" t="s">
        <v>324</v>
      </c>
      <c r="B29" s="1" t="s">
        <v>267</v>
      </c>
    </row>
    <row r="30" spans="1:2" ht="14.5">
      <c r="A30" s="303"/>
      <c r="B30" s="77" t="s">
        <v>326</v>
      </c>
    </row>
    <row r="31" spans="1:2">
      <c r="A31" s="303"/>
      <c r="B31" s="77" t="s">
        <v>268</v>
      </c>
    </row>
    <row r="32" spans="1:2">
      <c r="A32" s="303"/>
      <c r="B32" s="77" t="s">
        <v>381</v>
      </c>
    </row>
    <row r="33" spans="1:2" ht="14.5">
      <c r="A33" s="303"/>
      <c r="B33" s="1" t="s">
        <v>269</v>
      </c>
    </row>
    <row r="34" spans="1:2" ht="14.5">
      <c r="A34" s="303"/>
      <c r="B34" s="1" t="s">
        <v>270</v>
      </c>
    </row>
    <row r="35" spans="1:2" ht="14.5">
      <c r="A35" s="303"/>
      <c r="B35" s="1" t="s">
        <v>383</v>
      </c>
    </row>
    <row r="36" spans="1:2" ht="14.5">
      <c r="A36" s="303"/>
      <c r="B36" s="1" t="s">
        <v>271</v>
      </c>
    </row>
    <row r="37" spans="1:2" ht="14.5">
      <c r="A37" s="303"/>
      <c r="B37" s="1" t="s">
        <v>272</v>
      </c>
    </row>
    <row r="38" spans="1:2" ht="14.5">
      <c r="A38" s="303"/>
      <c r="B38" s="1" t="s">
        <v>276</v>
      </c>
    </row>
    <row r="39" spans="1:2" ht="14.5">
      <c r="A39" s="303"/>
      <c r="B39" s="1" t="s">
        <v>273</v>
      </c>
    </row>
    <row r="40" spans="1:2">
      <c r="A40" s="303"/>
      <c r="B40" s="77" t="s">
        <v>274</v>
      </c>
    </row>
    <row r="41" spans="1:2">
      <c r="A41" s="303"/>
      <c r="B41" s="77" t="s">
        <v>275</v>
      </c>
    </row>
    <row r="42" spans="1:2" ht="14.5">
      <c r="A42" s="303" t="s">
        <v>100</v>
      </c>
      <c r="B42" s="1" t="s">
        <v>287</v>
      </c>
    </row>
    <row r="43" spans="1:2" ht="14.5">
      <c r="A43" s="303"/>
      <c r="B43" s="1" t="s">
        <v>288</v>
      </c>
    </row>
    <row r="44" spans="1:2" ht="14.5">
      <c r="A44" s="303"/>
      <c r="B44" s="1" t="s">
        <v>289</v>
      </c>
    </row>
    <row r="45" spans="1:2" ht="14.5">
      <c r="A45" s="303"/>
      <c r="B45" s="1" t="s">
        <v>290</v>
      </c>
    </row>
    <row r="46" spans="1:2" ht="14.5">
      <c r="A46" s="303"/>
      <c r="B46" s="1" t="s">
        <v>291</v>
      </c>
    </row>
    <row r="47" spans="1:2" ht="14.5">
      <c r="A47" s="303" t="s">
        <v>103</v>
      </c>
      <c r="B47" s="1" t="s">
        <v>294</v>
      </c>
    </row>
    <row r="48" spans="1:2" ht="14.5">
      <c r="A48" s="303"/>
      <c r="B48" s="1" t="s">
        <v>295</v>
      </c>
    </row>
    <row r="49" spans="1:2" ht="14.5">
      <c r="A49" s="303"/>
      <c r="B49" s="1" t="s">
        <v>296</v>
      </c>
    </row>
    <row r="50" spans="1:2">
      <c r="A50" s="303"/>
      <c r="B50" s="77" t="s">
        <v>297</v>
      </c>
    </row>
    <row r="51" spans="1:2">
      <c r="A51" s="303"/>
      <c r="B51" s="77" t="s">
        <v>298</v>
      </c>
    </row>
    <row r="52" spans="1:2">
      <c r="A52" s="303" t="s">
        <v>325</v>
      </c>
      <c r="B52" s="77" t="s">
        <v>304</v>
      </c>
    </row>
    <row r="53" spans="1:2">
      <c r="A53" s="303"/>
      <c r="B53" s="77" t="s">
        <v>305</v>
      </c>
    </row>
    <row r="54" spans="1:2" ht="14.5">
      <c r="A54" s="303"/>
      <c r="B54" s="1" t="s">
        <v>306</v>
      </c>
    </row>
    <row r="55" spans="1:2">
      <c r="A55" s="303"/>
      <c r="B55" s="77" t="s">
        <v>307</v>
      </c>
    </row>
    <row r="56" spans="1:2">
      <c r="A56" s="303"/>
      <c r="B56" s="77" t="s">
        <v>308</v>
      </c>
    </row>
    <row r="57" spans="1:2" ht="14.5">
      <c r="A57" s="303"/>
      <c r="B57" s="1" t="s">
        <v>309</v>
      </c>
    </row>
    <row r="58" spans="1:2" ht="14.5">
      <c r="A58" s="303"/>
      <c r="B58" s="1" t="s">
        <v>310</v>
      </c>
    </row>
  </sheetData>
  <sheetProtection algorithmName="SHA-512" hashValue="k+y/BvXHtfjuSZpg3AfqPfmT7SzZdSYOKlFbr1DBunoTosuoWIwtJSsgrmyI9WNwp4t7tVMzVegbEGd/NdM0yA==" saltValue="CAENQOHxdbQnYzaJLs38IA==" spinCount="100000" sheet="1" objects="1" scenarios="1"/>
  <mergeCells count="8">
    <mergeCell ref="A47:A51"/>
    <mergeCell ref="A52:A58"/>
    <mergeCell ref="A4:A7"/>
    <mergeCell ref="A8:A13"/>
    <mergeCell ref="A14:A19"/>
    <mergeCell ref="A20:A28"/>
    <mergeCell ref="A29:A41"/>
    <mergeCell ref="A42:A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topLeftCell="A4" zoomScale="85" zoomScaleNormal="85" workbookViewId="0">
      <pane xSplit="3" ySplit="5" topLeftCell="D24" activePane="bottomRight" state="frozen"/>
      <selection activeCell="E35" sqref="E35"/>
      <selection pane="topRight" activeCell="E35" sqref="E35"/>
      <selection pane="bottomLeft" activeCell="E35" sqref="E35"/>
      <selection pane="bottomRight" activeCell="E35" sqref="E35"/>
    </sheetView>
  </sheetViews>
  <sheetFormatPr baseColWidth="10" defaultColWidth="8" defaultRowHeight="12.5"/>
  <cols>
    <col min="1" max="1" width="12.25" style="29" bestFit="1" customWidth="1"/>
    <col min="2" max="2" width="28.08203125" style="30" customWidth="1"/>
    <col min="3" max="3" width="8.5" style="31" bestFit="1" customWidth="1"/>
    <col min="4" max="4" width="8.08203125" style="31" bestFit="1" customWidth="1"/>
    <col min="5" max="5" width="12.5" style="31" bestFit="1" customWidth="1"/>
    <col min="6" max="6" width="11.08203125" style="31" bestFit="1" customWidth="1"/>
    <col min="7" max="7" width="12.75" style="31" bestFit="1" customWidth="1"/>
    <col min="8" max="8" width="11.08203125" style="31" bestFit="1" customWidth="1"/>
    <col min="9" max="9" width="11.83203125" style="31" customWidth="1"/>
    <col min="10" max="10" width="12.5" style="33" bestFit="1" customWidth="1"/>
    <col min="11" max="11" width="11.08203125" style="2" bestFit="1" customWidth="1"/>
    <col min="12" max="215" width="8" style="2"/>
    <col min="216" max="216" width="6.33203125" style="2" customWidth="1"/>
    <col min="217" max="217" width="28.08203125" style="2" customWidth="1"/>
    <col min="218" max="218" width="8.5" style="2" bestFit="1" customWidth="1"/>
    <col min="219" max="219" width="8.08203125" style="2" bestFit="1" customWidth="1"/>
    <col min="220" max="220" width="12.5" style="2" bestFit="1" customWidth="1"/>
    <col min="221" max="221" width="11.08203125" style="2" bestFit="1" customWidth="1"/>
    <col min="222" max="222" width="12.75" style="2" bestFit="1" customWidth="1"/>
    <col min="223" max="224" width="11.08203125" style="2" bestFit="1" customWidth="1"/>
    <col min="225" max="225" width="12.5" style="2" bestFit="1" customWidth="1"/>
    <col min="226" max="228" width="10.25" style="2" bestFit="1" customWidth="1"/>
    <col min="229" max="230" width="10.33203125" style="2" bestFit="1" customWidth="1"/>
    <col min="231" max="231" width="10.25" style="2" bestFit="1" customWidth="1"/>
    <col min="232" max="232" width="10.5" style="2" bestFit="1" customWidth="1"/>
    <col min="233" max="261" width="10.33203125" style="2" bestFit="1" customWidth="1"/>
    <col min="262" max="264" width="11.08203125" style="2" bestFit="1" customWidth="1"/>
    <col min="265" max="265" width="12.58203125" style="2" bestFit="1" customWidth="1"/>
    <col min="266" max="266" width="11.25" style="2" bestFit="1" customWidth="1"/>
    <col min="267" max="267" width="9.33203125" style="2" bestFit="1" customWidth="1"/>
    <col min="268" max="471" width="8" style="2"/>
    <col min="472" max="472" width="6.33203125" style="2" customWidth="1"/>
    <col min="473" max="473" width="28.08203125" style="2" customWidth="1"/>
    <col min="474" max="474" width="8.5" style="2" bestFit="1" customWidth="1"/>
    <col min="475" max="475" width="8.08203125" style="2" bestFit="1" customWidth="1"/>
    <col min="476" max="476" width="12.5" style="2" bestFit="1" customWidth="1"/>
    <col min="477" max="477" width="11.08203125" style="2" bestFit="1" customWidth="1"/>
    <col min="478" max="478" width="12.75" style="2" bestFit="1" customWidth="1"/>
    <col min="479" max="480" width="11.08203125" style="2" bestFit="1" customWidth="1"/>
    <col min="481" max="481" width="12.5" style="2" bestFit="1" customWidth="1"/>
    <col min="482" max="484" width="10.25" style="2" bestFit="1" customWidth="1"/>
    <col min="485" max="486" width="10.33203125" style="2" bestFit="1" customWidth="1"/>
    <col min="487" max="487" width="10.25" style="2" bestFit="1" customWidth="1"/>
    <col min="488" max="488" width="10.5" style="2" bestFit="1" customWidth="1"/>
    <col min="489" max="517" width="10.33203125" style="2" bestFit="1" customWidth="1"/>
    <col min="518" max="520" width="11.08203125" style="2" bestFit="1" customWidth="1"/>
    <col min="521" max="521" width="12.58203125" style="2" bestFit="1" customWidth="1"/>
    <col min="522" max="522" width="11.25" style="2" bestFit="1" customWidth="1"/>
    <col min="523" max="523" width="9.33203125" style="2" bestFit="1" customWidth="1"/>
    <col min="524" max="727" width="8" style="2"/>
    <col min="728" max="728" width="6.33203125" style="2" customWidth="1"/>
    <col min="729" max="729" width="28.08203125" style="2" customWidth="1"/>
    <col min="730" max="730" width="8.5" style="2" bestFit="1" customWidth="1"/>
    <col min="731" max="731" width="8.08203125" style="2" bestFit="1" customWidth="1"/>
    <col min="732" max="732" width="12.5" style="2" bestFit="1" customWidth="1"/>
    <col min="733" max="733" width="11.08203125" style="2" bestFit="1" customWidth="1"/>
    <col min="734" max="734" width="12.75" style="2" bestFit="1" customWidth="1"/>
    <col min="735" max="736" width="11.08203125" style="2" bestFit="1" customWidth="1"/>
    <col min="737" max="737" width="12.5" style="2" bestFit="1" customWidth="1"/>
    <col min="738" max="740" width="10.25" style="2" bestFit="1" customWidth="1"/>
    <col min="741" max="742" width="10.33203125" style="2" bestFit="1" customWidth="1"/>
    <col min="743" max="743" width="10.25" style="2" bestFit="1" customWidth="1"/>
    <col min="744" max="744" width="10.5" style="2" bestFit="1" customWidth="1"/>
    <col min="745" max="773" width="10.33203125" style="2" bestFit="1" customWidth="1"/>
    <col min="774" max="776" width="11.08203125" style="2" bestFit="1" customWidth="1"/>
    <col min="777" max="777" width="12.58203125" style="2" bestFit="1" customWidth="1"/>
    <col min="778" max="778" width="11.25" style="2" bestFit="1" customWidth="1"/>
    <col min="779" max="779" width="9.33203125" style="2" bestFit="1" customWidth="1"/>
    <col min="780" max="983" width="8" style="2"/>
    <col min="984" max="984" width="6.33203125" style="2" customWidth="1"/>
    <col min="985" max="985" width="28.08203125" style="2" customWidth="1"/>
    <col min="986" max="986" width="8.5" style="2" bestFit="1" customWidth="1"/>
    <col min="987" max="987" width="8.08203125" style="2" bestFit="1" customWidth="1"/>
    <col min="988" max="988" width="12.5" style="2" bestFit="1" customWidth="1"/>
    <col min="989" max="989" width="11.08203125" style="2" bestFit="1" customWidth="1"/>
    <col min="990" max="990" width="12.75" style="2" bestFit="1" customWidth="1"/>
    <col min="991" max="992" width="11.08203125" style="2" bestFit="1" customWidth="1"/>
    <col min="993" max="993" width="12.5" style="2" bestFit="1" customWidth="1"/>
    <col min="994" max="996" width="10.25" style="2" bestFit="1" customWidth="1"/>
    <col min="997" max="998" width="10.33203125" style="2" bestFit="1" customWidth="1"/>
    <col min="999" max="999" width="10.25" style="2" bestFit="1" customWidth="1"/>
    <col min="1000" max="1000" width="10.5" style="2" bestFit="1" customWidth="1"/>
    <col min="1001" max="1029" width="10.33203125" style="2" bestFit="1" customWidth="1"/>
    <col min="1030" max="1032" width="11.08203125" style="2" bestFit="1" customWidth="1"/>
    <col min="1033" max="1033" width="12.58203125" style="2" bestFit="1" customWidth="1"/>
    <col min="1034" max="1034" width="11.25" style="2" bestFit="1" customWidth="1"/>
    <col min="1035" max="1035" width="9.33203125" style="2" bestFit="1" customWidth="1"/>
    <col min="1036" max="1239" width="8" style="2"/>
    <col min="1240" max="1240" width="6.33203125" style="2" customWidth="1"/>
    <col min="1241" max="1241" width="28.08203125" style="2" customWidth="1"/>
    <col min="1242" max="1242" width="8.5" style="2" bestFit="1" customWidth="1"/>
    <col min="1243" max="1243" width="8.08203125" style="2" bestFit="1" customWidth="1"/>
    <col min="1244" max="1244" width="12.5" style="2" bestFit="1" customWidth="1"/>
    <col min="1245" max="1245" width="11.08203125" style="2" bestFit="1" customWidth="1"/>
    <col min="1246" max="1246" width="12.75" style="2" bestFit="1" customWidth="1"/>
    <col min="1247" max="1248" width="11.08203125" style="2" bestFit="1" customWidth="1"/>
    <col min="1249" max="1249" width="12.5" style="2" bestFit="1" customWidth="1"/>
    <col min="1250" max="1252" width="10.25" style="2" bestFit="1" customWidth="1"/>
    <col min="1253" max="1254" width="10.33203125" style="2" bestFit="1" customWidth="1"/>
    <col min="1255" max="1255" width="10.25" style="2" bestFit="1" customWidth="1"/>
    <col min="1256" max="1256" width="10.5" style="2" bestFit="1" customWidth="1"/>
    <col min="1257" max="1285" width="10.33203125" style="2" bestFit="1" customWidth="1"/>
    <col min="1286" max="1288" width="11.08203125" style="2" bestFit="1" customWidth="1"/>
    <col min="1289" max="1289" width="12.58203125" style="2" bestFit="1" customWidth="1"/>
    <col min="1290" max="1290" width="11.25" style="2" bestFit="1" customWidth="1"/>
    <col min="1291" max="1291" width="9.33203125" style="2" bestFit="1" customWidth="1"/>
    <col min="1292" max="1495" width="8" style="2"/>
    <col min="1496" max="1496" width="6.33203125" style="2" customWidth="1"/>
    <col min="1497" max="1497" width="28.08203125" style="2" customWidth="1"/>
    <col min="1498" max="1498" width="8.5" style="2" bestFit="1" customWidth="1"/>
    <col min="1499" max="1499" width="8.08203125" style="2" bestFit="1" customWidth="1"/>
    <col min="1500" max="1500" width="12.5" style="2" bestFit="1" customWidth="1"/>
    <col min="1501" max="1501" width="11.08203125" style="2" bestFit="1" customWidth="1"/>
    <col min="1502" max="1502" width="12.75" style="2" bestFit="1" customWidth="1"/>
    <col min="1503" max="1504" width="11.08203125" style="2" bestFit="1" customWidth="1"/>
    <col min="1505" max="1505" width="12.5" style="2" bestFit="1" customWidth="1"/>
    <col min="1506" max="1508" width="10.25" style="2" bestFit="1" customWidth="1"/>
    <col min="1509" max="1510" width="10.33203125" style="2" bestFit="1" customWidth="1"/>
    <col min="1511" max="1511" width="10.25" style="2" bestFit="1" customWidth="1"/>
    <col min="1512" max="1512" width="10.5" style="2" bestFit="1" customWidth="1"/>
    <col min="1513" max="1541" width="10.33203125" style="2" bestFit="1" customWidth="1"/>
    <col min="1542" max="1544" width="11.08203125" style="2" bestFit="1" customWidth="1"/>
    <col min="1545" max="1545" width="12.58203125" style="2" bestFit="1" customWidth="1"/>
    <col min="1546" max="1546" width="11.25" style="2" bestFit="1" customWidth="1"/>
    <col min="1547" max="1547" width="9.33203125" style="2" bestFit="1" customWidth="1"/>
    <col min="1548" max="1751" width="8" style="2"/>
    <col min="1752" max="1752" width="6.33203125" style="2" customWidth="1"/>
    <col min="1753" max="1753" width="28.08203125" style="2" customWidth="1"/>
    <col min="1754" max="1754" width="8.5" style="2" bestFit="1" customWidth="1"/>
    <col min="1755" max="1755" width="8.08203125" style="2" bestFit="1" customWidth="1"/>
    <col min="1756" max="1756" width="12.5" style="2" bestFit="1" customWidth="1"/>
    <col min="1757" max="1757" width="11.08203125" style="2" bestFit="1" customWidth="1"/>
    <col min="1758" max="1758" width="12.75" style="2" bestFit="1" customWidth="1"/>
    <col min="1759" max="1760" width="11.08203125" style="2" bestFit="1" customWidth="1"/>
    <col min="1761" max="1761" width="12.5" style="2" bestFit="1" customWidth="1"/>
    <col min="1762" max="1764" width="10.25" style="2" bestFit="1" customWidth="1"/>
    <col min="1765" max="1766" width="10.33203125" style="2" bestFit="1" customWidth="1"/>
    <col min="1767" max="1767" width="10.25" style="2" bestFit="1" customWidth="1"/>
    <col min="1768" max="1768" width="10.5" style="2" bestFit="1" customWidth="1"/>
    <col min="1769" max="1797" width="10.33203125" style="2" bestFit="1" customWidth="1"/>
    <col min="1798" max="1800" width="11.08203125" style="2" bestFit="1" customWidth="1"/>
    <col min="1801" max="1801" width="12.58203125" style="2" bestFit="1" customWidth="1"/>
    <col min="1802" max="1802" width="11.25" style="2" bestFit="1" customWidth="1"/>
    <col min="1803" max="1803" width="9.33203125" style="2" bestFit="1" customWidth="1"/>
    <col min="1804" max="2007" width="8" style="2"/>
    <col min="2008" max="2008" width="6.33203125" style="2" customWidth="1"/>
    <col min="2009" max="2009" width="28.08203125" style="2" customWidth="1"/>
    <col min="2010" max="2010" width="8.5" style="2" bestFit="1" customWidth="1"/>
    <col min="2011" max="2011" width="8.08203125" style="2" bestFit="1" customWidth="1"/>
    <col min="2012" max="2012" width="12.5" style="2" bestFit="1" customWidth="1"/>
    <col min="2013" max="2013" width="11.08203125" style="2" bestFit="1" customWidth="1"/>
    <col min="2014" max="2014" width="12.75" style="2" bestFit="1" customWidth="1"/>
    <col min="2015" max="2016" width="11.08203125" style="2" bestFit="1" customWidth="1"/>
    <col min="2017" max="2017" width="12.5" style="2" bestFit="1" customWidth="1"/>
    <col min="2018" max="2020" width="10.25" style="2" bestFit="1" customWidth="1"/>
    <col min="2021" max="2022" width="10.33203125" style="2" bestFit="1" customWidth="1"/>
    <col min="2023" max="2023" width="10.25" style="2" bestFit="1" customWidth="1"/>
    <col min="2024" max="2024" width="10.5" style="2" bestFit="1" customWidth="1"/>
    <col min="2025" max="2053" width="10.33203125" style="2" bestFit="1" customWidth="1"/>
    <col min="2054" max="2056" width="11.08203125" style="2" bestFit="1" customWidth="1"/>
    <col min="2057" max="2057" width="12.58203125" style="2" bestFit="1" customWidth="1"/>
    <col min="2058" max="2058" width="11.25" style="2" bestFit="1" customWidth="1"/>
    <col min="2059" max="2059" width="9.33203125" style="2" bestFit="1" customWidth="1"/>
    <col min="2060" max="2263" width="8" style="2"/>
    <col min="2264" max="2264" width="6.33203125" style="2" customWidth="1"/>
    <col min="2265" max="2265" width="28.08203125" style="2" customWidth="1"/>
    <col min="2266" max="2266" width="8.5" style="2" bestFit="1" customWidth="1"/>
    <col min="2267" max="2267" width="8.08203125" style="2" bestFit="1" customWidth="1"/>
    <col min="2268" max="2268" width="12.5" style="2" bestFit="1" customWidth="1"/>
    <col min="2269" max="2269" width="11.08203125" style="2" bestFit="1" customWidth="1"/>
    <col min="2270" max="2270" width="12.75" style="2" bestFit="1" customWidth="1"/>
    <col min="2271" max="2272" width="11.08203125" style="2" bestFit="1" customWidth="1"/>
    <col min="2273" max="2273" width="12.5" style="2" bestFit="1" customWidth="1"/>
    <col min="2274" max="2276" width="10.25" style="2" bestFit="1" customWidth="1"/>
    <col min="2277" max="2278" width="10.33203125" style="2" bestFit="1" customWidth="1"/>
    <col min="2279" max="2279" width="10.25" style="2" bestFit="1" customWidth="1"/>
    <col min="2280" max="2280" width="10.5" style="2" bestFit="1" customWidth="1"/>
    <col min="2281" max="2309" width="10.33203125" style="2" bestFit="1" customWidth="1"/>
    <col min="2310" max="2312" width="11.08203125" style="2" bestFit="1" customWidth="1"/>
    <col min="2313" max="2313" width="12.58203125" style="2" bestFit="1" customWidth="1"/>
    <col min="2314" max="2314" width="11.25" style="2" bestFit="1" customWidth="1"/>
    <col min="2315" max="2315" width="9.33203125" style="2" bestFit="1" customWidth="1"/>
    <col min="2316" max="2519" width="8" style="2"/>
    <col min="2520" max="2520" width="6.33203125" style="2" customWidth="1"/>
    <col min="2521" max="2521" width="28.08203125" style="2" customWidth="1"/>
    <col min="2522" max="2522" width="8.5" style="2" bestFit="1" customWidth="1"/>
    <col min="2523" max="2523" width="8.08203125" style="2" bestFit="1" customWidth="1"/>
    <col min="2524" max="2524" width="12.5" style="2" bestFit="1" customWidth="1"/>
    <col min="2525" max="2525" width="11.08203125" style="2" bestFit="1" customWidth="1"/>
    <col min="2526" max="2526" width="12.75" style="2" bestFit="1" customWidth="1"/>
    <col min="2527" max="2528" width="11.08203125" style="2" bestFit="1" customWidth="1"/>
    <col min="2529" max="2529" width="12.5" style="2" bestFit="1" customWidth="1"/>
    <col min="2530" max="2532" width="10.25" style="2" bestFit="1" customWidth="1"/>
    <col min="2533" max="2534" width="10.33203125" style="2" bestFit="1" customWidth="1"/>
    <col min="2535" max="2535" width="10.25" style="2" bestFit="1" customWidth="1"/>
    <col min="2536" max="2536" width="10.5" style="2" bestFit="1" customWidth="1"/>
    <col min="2537" max="2565" width="10.33203125" style="2" bestFit="1" customWidth="1"/>
    <col min="2566" max="2568" width="11.08203125" style="2" bestFit="1" customWidth="1"/>
    <col min="2569" max="2569" width="12.58203125" style="2" bestFit="1" customWidth="1"/>
    <col min="2570" max="2570" width="11.25" style="2" bestFit="1" customWidth="1"/>
    <col min="2571" max="2571" width="9.33203125" style="2" bestFit="1" customWidth="1"/>
    <col min="2572" max="2775" width="8" style="2"/>
    <col min="2776" max="2776" width="6.33203125" style="2" customWidth="1"/>
    <col min="2777" max="2777" width="28.08203125" style="2" customWidth="1"/>
    <col min="2778" max="2778" width="8.5" style="2" bestFit="1" customWidth="1"/>
    <col min="2779" max="2779" width="8.08203125" style="2" bestFit="1" customWidth="1"/>
    <col min="2780" max="2780" width="12.5" style="2" bestFit="1" customWidth="1"/>
    <col min="2781" max="2781" width="11.08203125" style="2" bestFit="1" customWidth="1"/>
    <col min="2782" max="2782" width="12.75" style="2" bestFit="1" customWidth="1"/>
    <col min="2783" max="2784" width="11.08203125" style="2" bestFit="1" customWidth="1"/>
    <col min="2785" max="2785" width="12.5" style="2" bestFit="1" customWidth="1"/>
    <col min="2786" max="2788" width="10.25" style="2" bestFit="1" customWidth="1"/>
    <col min="2789" max="2790" width="10.33203125" style="2" bestFit="1" customWidth="1"/>
    <col min="2791" max="2791" width="10.25" style="2" bestFit="1" customWidth="1"/>
    <col min="2792" max="2792" width="10.5" style="2" bestFit="1" customWidth="1"/>
    <col min="2793" max="2821" width="10.33203125" style="2" bestFit="1" customWidth="1"/>
    <col min="2822" max="2824" width="11.08203125" style="2" bestFit="1" customWidth="1"/>
    <col min="2825" max="2825" width="12.58203125" style="2" bestFit="1" customWidth="1"/>
    <col min="2826" max="2826" width="11.25" style="2" bestFit="1" customWidth="1"/>
    <col min="2827" max="2827" width="9.33203125" style="2" bestFit="1" customWidth="1"/>
    <col min="2828" max="3031" width="8" style="2"/>
    <col min="3032" max="3032" width="6.33203125" style="2" customWidth="1"/>
    <col min="3033" max="3033" width="28.08203125" style="2" customWidth="1"/>
    <col min="3034" max="3034" width="8.5" style="2" bestFit="1" customWidth="1"/>
    <col min="3035" max="3035" width="8.08203125" style="2" bestFit="1" customWidth="1"/>
    <col min="3036" max="3036" width="12.5" style="2" bestFit="1" customWidth="1"/>
    <col min="3037" max="3037" width="11.08203125" style="2" bestFit="1" customWidth="1"/>
    <col min="3038" max="3038" width="12.75" style="2" bestFit="1" customWidth="1"/>
    <col min="3039" max="3040" width="11.08203125" style="2" bestFit="1" customWidth="1"/>
    <col min="3041" max="3041" width="12.5" style="2" bestFit="1" customWidth="1"/>
    <col min="3042" max="3044" width="10.25" style="2" bestFit="1" customWidth="1"/>
    <col min="3045" max="3046" width="10.33203125" style="2" bestFit="1" customWidth="1"/>
    <col min="3047" max="3047" width="10.25" style="2" bestFit="1" customWidth="1"/>
    <col min="3048" max="3048" width="10.5" style="2" bestFit="1" customWidth="1"/>
    <col min="3049" max="3077" width="10.33203125" style="2" bestFit="1" customWidth="1"/>
    <col min="3078" max="3080" width="11.08203125" style="2" bestFit="1" customWidth="1"/>
    <col min="3081" max="3081" width="12.58203125" style="2" bestFit="1" customWidth="1"/>
    <col min="3082" max="3082" width="11.25" style="2" bestFit="1" customWidth="1"/>
    <col min="3083" max="3083" width="9.33203125" style="2" bestFit="1" customWidth="1"/>
    <col min="3084" max="3287" width="8" style="2"/>
    <col min="3288" max="3288" width="6.33203125" style="2" customWidth="1"/>
    <col min="3289" max="3289" width="28.08203125" style="2" customWidth="1"/>
    <col min="3290" max="3290" width="8.5" style="2" bestFit="1" customWidth="1"/>
    <col min="3291" max="3291" width="8.08203125" style="2" bestFit="1" customWidth="1"/>
    <col min="3292" max="3292" width="12.5" style="2" bestFit="1" customWidth="1"/>
    <col min="3293" max="3293" width="11.08203125" style="2" bestFit="1" customWidth="1"/>
    <col min="3294" max="3294" width="12.75" style="2" bestFit="1" customWidth="1"/>
    <col min="3295" max="3296" width="11.08203125" style="2" bestFit="1" customWidth="1"/>
    <col min="3297" max="3297" width="12.5" style="2" bestFit="1" customWidth="1"/>
    <col min="3298" max="3300" width="10.25" style="2" bestFit="1" customWidth="1"/>
    <col min="3301" max="3302" width="10.33203125" style="2" bestFit="1" customWidth="1"/>
    <col min="3303" max="3303" width="10.25" style="2" bestFit="1" customWidth="1"/>
    <col min="3304" max="3304" width="10.5" style="2" bestFit="1" customWidth="1"/>
    <col min="3305" max="3333" width="10.33203125" style="2" bestFit="1" customWidth="1"/>
    <col min="3334" max="3336" width="11.08203125" style="2" bestFit="1" customWidth="1"/>
    <col min="3337" max="3337" width="12.58203125" style="2" bestFit="1" customWidth="1"/>
    <col min="3338" max="3338" width="11.25" style="2" bestFit="1" customWidth="1"/>
    <col min="3339" max="3339" width="9.33203125" style="2" bestFit="1" customWidth="1"/>
    <col min="3340" max="3543" width="8" style="2"/>
    <col min="3544" max="3544" width="6.33203125" style="2" customWidth="1"/>
    <col min="3545" max="3545" width="28.08203125" style="2" customWidth="1"/>
    <col min="3546" max="3546" width="8.5" style="2" bestFit="1" customWidth="1"/>
    <col min="3547" max="3547" width="8.08203125" style="2" bestFit="1" customWidth="1"/>
    <col min="3548" max="3548" width="12.5" style="2" bestFit="1" customWidth="1"/>
    <col min="3549" max="3549" width="11.08203125" style="2" bestFit="1" customWidth="1"/>
    <col min="3550" max="3550" width="12.75" style="2" bestFit="1" customWidth="1"/>
    <col min="3551" max="3552" width="11.08203125" style="2" bestFit="1" customWidth="1"/>
    <col min="3553" max="3553" width="12.5" style="2" bestFit="1" customWidth="1"/>
    <col min="3554" max="3556" width="10.25" style="2" bestFit="1" customWidth="1"/>
    <col min="3557" max="3558" width="10.33203125" style="2" bestFit="1" customWidth="1"/>
    <col min="3559" max="3559" width="10.25" style="2" bestFit="1" customWidth="1"/>
    <col min="3560" max="3560" width="10.5" style="2" bestFit="1" customWidth="1"/>
    <col min="3561" max="3589" width="10.33203125" style="2" bestFit="1" customWidth="1"/>
    <col min="3590" max="3592" width="11.08203125" style="2" bestFit="1" customWidth="1"/>
    <col min="3593" max="3593" width="12.58203125" style="2" bestFit="1" customWidth="1"/>
    <col min="3594" max="3594" width="11.25" style="2" bestFit="1" customWidth="1"/>
    <col min="3595" max="3595" width="9.33203125" style="2" bestFit="1" customWidth="1"/>
    <col min="3596" max="3799" width="8" style="2"/>
    <col min="3800" max="3800" width="6.33203125" style="2" customWidth="1"/>
    <col min="3801" max="3801" width="28.08203125" style="2" customWidth="1"/>
    <col min="3802" max="3802" width="8.5" style="2" bestFit="1" customWidth="1"/>
    <col min="3803" max="3803" width="8.08203125" style="2" bestFit="1" customWidth="1"/>
    <col min="3804" max="3804" width="12.5" style="2" bestFit="1" customWidth="1"/>
    <col min="3805" max="3805" width="11.08203125" style="2" bestFit="1" customWidth="1"/>
    <col min="3806" max="3806" width="12.75" style="2" bestFit="1" customWidth="1"/>
    <col min="3807" max="3808" width="11.08203125" style="2" bestFit="1" customWidth="1"/>
    <col min="3809" max="3809" width="12.5" style="2" bestFit="1" customWidth="1"/>
    <col min="3810" max="3812" width="10.25" style="2" bestFit="1" customWidth="1"/>
    <col min="3813" max="3814" width="10.33203125" style="2" bestFit="1" customWidth="1"/>
    <col min="3815" max="3815" width="10.25" style="2" bestFit="1" customWidth="1"/>
    <col min="3816" max="3816" width="10.5" style="2" bestFit="1" customWidth="1"/>
    <col min="3817" max="3845" width="10.33203125" style="2" bestFit="1" customWidth="1"/>
    <col min="3846" max="3848" width="11.08203125" style="2" bestFit="1" customWidth="1"/>
    <col min="3849" max="3849" width="12.58203125" style="2" bestFit="1" customWidth="1"/>
    <col min="3850" max="3850" width="11.25" style="2" bestFit="1" customWidth="1"/>
    <col min="3851" max="3851" width="9.33203125" style="2" bestFit="1" customWidth="1"/>
    <col min="3852" max="4055" width="8" style="2"/>
    <col min="4056" max="4056" width="6.33203125" style="2" customWidth="1"/>
    <col min="4057" max="4057" width="28.08203125" style="2" customWidth="1"/>
    <col min="4058" max="4058" width="8.5" style="2" bestFit="1" customWidth="1"/>
    <col min="4059" max="4059" width="8.08203125" style="2" bestFit="1" customWidth="1"/>
    <col min="4060" max="4060" width="12.5" style="2" bestFit="1" customWidth="1"/>
    <col min="4061" max="4061" width="11.08203125" style="2" bestFit="1" customWidth="1"/>
    <col min="4062" max="4062" width="12.75" style="2" bestFit="1" customWidth="1"/>
    <col min="4063" max="4064" width="11.08203125" style="2" bestFit="1" customWidth="1"/>
    <col min="4065" max="4065" width="12.5" style="2" bestFit="1" customWidth="1"/>
    <col min="4066" max="4068" width="10.25" style="2" bestFit="1" customWidth="1"/>
    <col min="4069" max="4070" width="10.33203125" style="2" bestFit="1" customWidth="1"/>
    <col min="4071" max="4071" width="10.25" style="2" bestFit="1" customWidth="1"/>
    <col min="4072" max="4072" width="10.5" style="2" bestFit="1" customWidth="1"/>
    <col min="4073" max="4101" width="10.33203125" style="2" bestFit="1" customWidth="1"/>
    <col min="4102" max="4104" width="11.08203125" style="2" bestFit="1" customWidth="1"/>
    <col min="4105" max="4105" width="12.58203125" style="2" bestFit="1" customWidth="1"/>
    <col min="4106" max="4106" width="11.25" style="2" bestFit="1" customWidth="1"/>
    <col min="4107" max="4107" width="9.33203125" style="2" bestFit="1" customWidth="1"/>
    <col min="4108" max="4311" width="8" style="2"/>
    <col min="4312" max="4312" width="6.33203125" style="2" customWidth="1"/>
    <col min="4313" max="4313" width="28.08203125" style="2" customWidth="1"/>
    <col min="4314" max="4314" width="8.5" style="2" bestFit="1" customWidth="1"/>
    <col min="4315" max="4315" width="8.08203125" style="2" bestFit="1" customWidth="1"/>
    <col min="4316" max="4316" width="12.5" style="2" bestFit="1" customWidth="1"/>
    <col min="4317" max="4317" width="11.08203125" style="2" bestFit="1" customWidth="1"/>
    <col min="4318" max="4318" width="12.75" style="2" bestFit="1" customWidth="1"/>
    <col min="4319" max="4320" width="11.08203125" style="2" bestFit="1" customWidth="1"/>
    <col min="4321" max="4321" width="12.5" style="2" bestFit="1" customWidth="1"/>
    <col min="4322" max="4324" width="10.25" style="2" bestFit="1" customWidth="1"/>
    <col min="4325" max="4326" width="10.33203125" style="2" bestFit="1" customWidth="1"/>
    <col min="4327" max="4327" width="10.25" style="2" bestFit="1" customWidth="1"/>
    <col min="4328" max="4328" width="10.5" style="2" bestFit="1" customWidth="1"/>
    <col min="4329" max="4357" width="10.33203125" style="2" bestFit="1" customWidth="1"/>
    <col min="4358" max="4360" width="11.08203125" style="2" bestFit="1" customWidth="1"/>
    <col min="4361" max="4361" width="12.58203125" style="2" bestFit="1" customWidth="1"/>
    <col min="4362" max="4362" width="11.25" style="2" bestFit="1" customWidth="1"/>
    <col min="4363" max="4363" width="9.33203125" style="2" bestFit="1" customWidth="1"/>
    <col min="4364" max="4567" width="8" style="2"/>
    <col min="4568" max="4568" width="6.33203125" style="2" customWidth="1"/>
    <col min="4569" max="4569" width="28.08203125" style="2" customWidth="1"/>
    <col min="4570" max="4570" width="8.5" style="2" bestFit="1" customWidth="1"/>
    <col min="4571" max="4571" width="8.08203125" style="2" bestFit="1" customWidth="1"/>
    <col min="4572" max="4572" width="12.5" style="2" bestFit="1" customWidth="1"/>
    <col min="4573" max="4573" width="11.08203125" style="2" bestFit="1" customWidth="1"/>
    <col min="4574" max="4574" width="12.75" style="2" bestFit="1" customWidth="1"/>
    <col min="4575" max="4576" width="11.08203125" style="2" bestFit="1" customWidth="1"/>
    <col min="4577" max="4577" width="12.5" style="2" bestFit="1" customWidth="1"/>
    <col min="4578" max="4580" width="10.25" style="2" bestFit="1" customWidth="1"/>
    <col min="4581" max="4582" width="10.33203125" style="2" bestFit="1" customWidth="1"/>
    <col min="4583" max="4583" width="10.25" style="2" bestFit="1" customWidth="1"/>
    <col min="4584" max="4584" width="10.5" style="2" bestFit="1" customWidth="1"/>
    <col min="4585" max="4613" width="10.33203125" style="2" bestFit="1" customWidth="1"/>
    <col min="4614" max="4616" width="11.08203125" style="2" bestFit="1" customWidth="1"/>
    <col min="4617" max="4617" width="12.58203125" style="2" bestFit="1" customWidth="1"/>
    <col min="4618" max="4618" width="11.25" style="2" bestFit="1" customWidth="1"/>
    <col min="4619" max="4619" width="9.33203125" style="2" bestFit="1" customWidth="1"/>
    <col min="4620" max="4823" width="8" style="2"/>
    <col min="4824" max="4824" width="6.33203125" style="2" customWidth="1"/>
    <col min="4825" max="4825" width="28.08203125" style="2" customWidth="1"/>
    <col min="4826" max="4826" width="8.5" style="2" bestFit="1" customWidth="1"/>
    <col min="4827" max="4827" width="8.08203125" style="2" bestFit="1" customWidth="1"/>
    <col min="4828" max="4828" width="12.5" style="2" bestFit="1" customWidth="1"/>
    <col min="4829" max="4829" width="11.08203125" style="2" bestFit="1" customWidth="1"/>
    <col min="4830" max="4830" width="12.75" style="2" bestFit="1" customWidth="1"/>
    <col min="4831" max="4832" width="11.08203125" style="2" bestFit="1" customWidth="1"/>
    <col min="4833" max="4833" width="12.5" style="2" bestFit="1" customWidth="1"/>
    <col min="4834" max="4836" width="10.25" style="2" bestFit="1" customWidth="1"/>
    <col min="4837" max="4838" width="10.33203125" style="2" bestFit="1" customWidth="1"/>
    <col min="4839" max="4839" width="10.25" style="2" bestFit="1" customWidth="1"/>
    <col min="4840" max="4840" width="10.5" style="2" bestFit="1" customWidth="1"/>
    <col min="4841" max="4869" width="10.33203125" style="2" bestFit="1" customWidth="1"/>
    <col min="4870" max="4872" width="11.08203125" style="2" bestFit="1" customWidth="1"/>
    <col min="4873" max="4873" width="12.58203125" style="2" bestFit="1" customWidth="1"/>
    <col min="4874" max="4874" width="11.25" style="2" bestFit="1" customWidth="1"/>
    <col min="4875" max="4875" width="9.33203125" style="2" bestFit="1" customWidth="1"/>
    <col min="4876" max="5079" width="8" style="2"/>
    <col min="5080" max="5080" width="6.33203125" style="2" customWidth="1"/>
    <col min="5081" max="5081" width="28.08203125" style="2" customWidth="1"/>
    <col min="5082" max="5082" width="8.5" style="2" bestFit="1" customWidth="1"/>
    <col min="5083" max="5083" width="8.08203125" style="2" bestFit="1" customWidth="1"/>
    <col min="5084" max="5084" width="12.5" style="2" bestFit="1" customWidth="1"/>
    <col min="5085" max="5085" width="11.08203125" style="2" bestFit="1" customWidth="1"/>
    <col min="5086" max="5086" width="12.75" style="2" bestFit="1" customWidth="1"/>
    <col min="5087" max="5088" width="11.08203125" style="2" bestFit="1" customWidth="1"/>
    <col min="5089" max="5089" width="12.5" style="2" bestFit="1" customWidth="1"/>
    <col min="5090" max="5092" width="10.25" style="2" bestFit="1" customWidth="1"/>
    <col min="5093" max="5094" width="10.33203125" style="2" bestFit="1" customWidth="1"/>
    <col min="5095" max="5095" width="10.25" style="2" bestFit="1" customWidth="1"/>
    <col min="5096" max="5096" width="10.5" style="2" bestFit="1" customWidth="1"/>
    <col min="5097" max="5125" width="10.33203125" style="2" bestFit="1" customWidth="1"/>
    <col min="5126" max="5128" width="11.08203125" style="2" bestFit="1" customWidth="1"/>
    <col min="5129" max="5129" width="12.58203125" style="2" bestFit="1" customWidth="1"/>
    <col min="5130" max="5130" width="11.25" style="2" bestFit="1" customWidth="1"/>
    <col min="5131" max="5131" width="9.33203125" style="2" bestFit="1" customWidth="1"/>
    <col min="5132" max="5335" width="8" style="2"/>
    <col min="5336" max="5336" width="6.33203125" style="2" customWidth="1"/>
    <col min="5337" max="5337" width="28.08203125" style="2" customWidth="1"/>
    <col min="5338" max="5338" width="8.5" style="2" bestFit="1" customWidth="1"/>
    <col min="5339" max="5339" width="8.08203125" style="2" bestFit="1" customWidth="1"/>
    <col min="5340" max="5340" width="12.5" style="2" bestFit="1" customWidth="1"/>
    <col min="5341" max="5341" width="11.08203125" style="2" bestFit="1" customWidth="1"/>
    <col min="5342" max="5342" width="12.75" style="2" bestFit="1" customWidth="1"/>
    <col min="5343" max="5344" width="11.08203125" style="2" bestFit="1" customWidth="1"/>
    <col min="5345" max="5345" width="12.5" style="2" bestFit="1" customWidth="1"/>
    <col min="5346" max="5348" width="10.25" style="2" bestFit="1" customWidth="1"/>
    <col min="5349" max="5350" width="10.33203125" style="2" bestFit="1" customWidth="1"/>
    <col min="5351" max="5351" width="10.25" style="2" bestFit="1" customWidth="1"/>
    <col min="5352" max="5352" width="10.5" style="2" bestFit="1" customWidth="1"/>
    <col min="5353" max="5381" width="10.33203125" style="2" bestFit="1" customWidth="1"/>
    <col min="5382" max="5384" width="11.08203125" style="2" bestFit="1" customWidth="1"/>
    <col min="5385" max="5385" width="12.58203125" style="2" bestFit="1" customWidth="1"/>
    <col min="5386" max="5386" width="11.25" style="2" bestFit="1" customWidth="1"/>
    <col min="5387" max="5387" width="9.33203125" style="2" bestFit="1" customWidth="1"/>
    <col min="5388" max="5591" width="8" style="2"/>
    <col min="5592" max="5592" width="6.33203125" style="2" customWidth="1"/>
    <col min="5593" max="5593" width="28.08203125" style="2" customWidth="1"/>
    <col min="5594" max="5594" width="8.5" style="2" bestFit="1" customWidth="1"/>
    <col min="5595" max="5595" width="8.08203125" style="2" bestFit="1" customWidth="1"/>
    <col min="5596" max="5596" width="12.5" style="2" bestFit="1" customWidth="1"/>
    <col min="5597" max="5597" width="11.08203125" style="2" bestFit="1" customWidth="1"/>
    <col min="5598" max="5598" width="12.75" style="2" bestFit="1" customWidth="1"/>
    <col min="5599" max="5600" width="11.08203125" style="2" bestFit="1" customWidth="1"/>
    <col min="5601" max="5601" width="12.5" style="2" bestFit="1" customWidth="1"/>
    <col min="5602" max="5604" width="10.25" style="2" bestFit="1" customWidth="1"/>
    <col min="5605" max="5606" width="10.33203125" style="2" bestFit="1" customWidth="1"/>
    <col min="5607" max="5607" width="10.25" style="2" bestFit="1" customWidth="1"/>
    <col min="5608" max="5608" width="10.5" style="2" bestFit="1" customWidth="1"/>
    <col min="5609" max="5637" width="10.33203125" style="2" bestFit="1" customWidth="1"/>
    <col min="5638" max="5640" width="11.08203125" style="2" bestFit="1" customWidth="1"/>
    <col min="5641" max="5641" width="12.58203125" style="2" bestFit="1" customWidth="1"/>
    <col min="5642" max="5642" width="11.25" style="2" bestFit="1" customWidth="1"/>
    <col min="5643" max="5643" width="9.33203125" style="2" bestFit="1" customWidth="1"/>
    <col min="5644" max="5847" width="8" style="2"/>
    <col min="5848" max="5848" width="6.33203125" style="2" customWidth="1"/>
    <col min="5849" max="5849" width="28.08203125" style="2" customWidth="1"/>
    <col min="5850" max="5850" width="8.5" style="2" bestFit="1" customWidth="1"/>
    <col min="5851" max="5851" width="8.08203125" style="2" bestFit="1" customWidth="1"/>
    <col min="5852" max="5852" width="12.5" style="2" bestFit="1" customWidth="1"/>
    <col min="5853" max="5853" width="11.08203125" style="2" bestFit="1" customWidth="1"/>
    <col min="5854" max="5854" width="12.75" style="2" bestFit="1" customWidth="1"/>
    <col min="5855" max="5856" width="11.08203125" style="2" bestFit="1" customWidth="1"/>
    <col min="5857" max="5857" width="12.5" style="2" bestFit="1" customWidth="1"/>
    <col min="5858" max="5860" width="10.25" style="2" bestFit="1" customWidth="1"/>
    <col min="5861" max="5862" width="10.33203125" style="2" bestFit="1" customWidth="1"/>
    <col min="5863" max="5863" width="10.25" style="2" bestFit="1" customWidth="1"/>
    <col min="5864" max="5864" width="10.5" style="2" bestFit="1" customWidth="1"/>
    <col min="5865" max="5893" width="10.33203125" style="2" bestFit="1" customWidth="1"/>
    <col min="5894" max="5896" width="11.08203125" style="2" bestFit="1" customWidth="1"/>
    <col min="5897" max="5897" width="12.58203125" style="2" bestFit="1" customWidth="1"/>
    <col min="5898" max="5898" width="11.25" style="2" bestFit="1" customWidth="1"/>
    <col min="5899" max="5899" width="9.33203125" style="2" bestFit="1" customWidth="1"/>
    <col min="5900" max="6103" width="8" style="2"/>
    <col min="6104" max="6104" width="6.33203125" style="2" customWidth="1"/>
    <col min="6105" max="6105" width="28.08203125" style="2" customWidth="1"/>
    <col min="6106" max="6106" width="8.5" style="2" bestFit="1" customWidth="1"/>
    <col min="6107" max="6107" width="8.08203125" style="2" bestFit="1" customWidth="1"/>
    <col min="6108" max="6108" width="12.5" style="2" bestFit="1" customWidth="1"/>
    <col min="6109" max="6109" width="11.08203125" style="2" bestFit="1" customWidth="1"/>
    <col min="6110" max="6110" width="12.75" style="2" bestFit="1" customWidth="1"/>
    <col min="6111" max="6112" width="11.08203125" style="2" bestFit="1" customWidth="1"/>
    <col min="6113" max="6113" width="12.5" style="2" bestFit="1" customWidth="1"/>
    <col min="6114" max="6116" width="10.25" style="2" bestFit="1" customWidth="1"/>
    <col min="6117" max="6118" width="10.33203125" style="2" bestFit="1" customWidth="1"/>
    <col min="6119" max="6119" width="10.25" style="2" bestFit="1" customWidth="1"/>
    <col min="6120" max="6120" width="10.5" style="2" bestFit="1" customWidth="1"/>
    <col min="6121" max="6149" width="10.33203125" style="2" bestFit="1" customWidth="1"/>
    <col min="6150" max="6152" width="11.08203125" style="2" bestFit="1" customWidth="1"/>
    <col min="6153" max="6153" width="12.58203125" style="2" bestFit="1" customWidth="1"/>
    <col min="6154" max="6154" width="11.25" style="2" bestFit="1" customWidth="1"/>
    <col min="6155" max="6155" width="9.33203125" style="2" bestFit="1" customWidth="1"/>
    <col min="6156" max="6359" width="8" style="2"/>
    <col min="6360" max="6360" width="6.33203125" style="2" customWidth="1"/>
    <col min="6361" max="6361" width="28.08203125" style="2" customWidth="1"/>
    <col min="6362" max="6362" width="8.5" style="2" bestFit="1" customWidth="1"/>
    <col min="6363" max="6363" width="8.08203125" style="2" bestFit="1" customWidth="1"/>
    <col min="6364" max="6364" width="12.5" style="2" bestFit="1" customWidth="1"/>
    <col min="6365" max="6365" width="11.08203125" style="2" bestFit="1" customWidth="1"/>
    <col min="6366" max="6366" width="12.75" style="2" bestFit="1" customWidth="1"/>
    <col min="6367" max="6368" width="11.08203125" style="2" bestFit="1" customWidth="1"/>
    <col min="6369" max="6369" width="12.5" style="2" bestFit="1" customWidth="1"/>
    <col min="6370" max="6372" width="10.25" style="2" bestFit="1" customWidth="1"/>
    <col min="6373" max="6374" width="10.33203125" style="2" bestFit="1" customWidth="1"/>
    <col min="6375" max="6375" width="10.25" style="2" bestFit="1" customWidth="1"/>
    <col min="6376" max="6376" width="10.5" style="2" bestFit="1" customWidth="1"/>
    <col min="6377" max="6405" width="10.33203125" style="2" bestFit="1" customWidth="1"/>
    <col min="6406" max="6408" width="11.08203125" style="2" bestFit="1" customWidth="1"/>
    <col min="6409" max="6409" width="12.58203125" style="2" bestFit="1" customWidth="1"/>
    <col min="6410" max="6410" width="11.25" style="2" bestFit="1" customWidth="1"/>
    <col min="6411" max="6411" width="9.33203125" style="2" bestFit="1" customWidth="1"/>
    <col min="6412" max="6615" width="8" style="2"/>
    <col min="6616" max="6616" width="6.33203125" style="2" customWidth="1"/>
    <col min="6617" max="6617" width="28.08203125" style="2" customWidth="1"/>
    <col min="6618" max="6618" width="8.5" style="2" bestFit="1" customWidth="1"/>
    <col min="6619" max="6619" width="8.08203125" style="2" bestFit="1" customWidth="1"/>
    <col min="6620" max="6620" width="12.5" style="2" bestFit="1" customWidth="1"/>
    <col min="6621" max="6621" width="11.08203125" style="2" bestFit="1" customWidth="1"/>
    <col min="6622" max="6622" width="12.75" style="2" bestFit="1" customWidth="1"/>
    <col min="6623" max="6624" width="11.08203125" style="2" bestFit="1" customWidth="1"/>
    <col min="6625" max="6625" width="12.5" style="2" bestFit="1" customWidth="1"/>
    <col min="6626" max="6628" width="10.25" style="2" bestFit="1" customWidth="1"/>
    <col min="6629" max="6630" width="10.33203125" style="2" bestFit="1" customWidth="1"/>
    <col min="6631" max="6631" width="10.25" style="2" bestFit="1" customWidth="1"/>
    <col min="6632" max="6632" width="10.5" style="2" bestFit="1" customWidth="1"/>
    <col min="6633" max="6661" width="10.33203125" style="2" bestFit="1" customWidth="1"/>
    <col min="6662" max="6664" width="11.08203125" style="2" bestFit="1" customWidth="1"/>
    <col min="6665" max="6665" width="12.58203125" style="2" bestFit="1" customWidth="1"/>
    <col min="6666" max="6666" width="11.25" style="2" bestFit="1" customWidth="1"/>
    <col min="6667" max="6667" width="9.33203125" style="2" bestFit="1" customWidth="1"/>
    <col min="6668" max="6871" width="8" style="2"/>
    <col min="6872" max="6872" width="6.33203125" style="2" customWidth="1"/>
    <col min="6873" max="6873" width="28.08203125" style="2" customWidth="1"/>
    <col min="6874" max="6874" width="8.5" style="2" bestFit="1" customWidth="1"/>
    <col min="6875" max="6875" width="8.08203125" style="2" bestFit="1" customWidth="1"/>
    <col min="6876" max="6876" width="12.5" style="2" bestFit="1" customWidth="1"/>
    <col min="6877" max="6877" width="11.08203125" style="2" bestFit="1" customWidth="1"/>
    <col min="6878" max="6878" width="12.75" style="2" bestFit="1" customWidth="1"/>
    <col min="6879" max="6880" width="11.08203125" style="2" bestFit="1" customWidth="1"/>
    <col min="6881" max="6881" width="12.5" style="2" bestFit="1" customWidth="1"/>
    <col min="6882" max="6884" width="10.25" style="2" bestFit="1" customWidth="1"/>
    <col min="6885" max="6886" width="10.33203125" style="2" bestFit="1" customWidth="1"/>
    <col min="6887" max="6887" width="10.25" style="2" bestFit="1" customWidth="1"/>
    <col min="6888" max="6888" width="10.5" style="2" bestFit="1" customWidth="1"/>
    <col min="6889" max="6917" width="10.33203125" style="2" bestFit="1" customWidth="1"/>
    <col min="6918" max="6920" width="11.08203125" style="2" bestFit="1" customWidth="1"/>
    <col min="6921" max="6921" width="12.58203125" style="2" bestFit="1" customWidth="1"/>
    <col min="6922" max="6922" width="11.25" style="2" bestFit="1" customWidth="1"/>
    <col min="6923" max="6923" width="9.33203125" style="2" bestFit="1" customWidth="1"/>
    <col min="6924" max="7127" width="8" style="2"/>
    <col min="7128" max="7128" width="6.33203125" style="2" customWidth="1"/>
    <col min="7129" max="7129" width="28.08203125" style="2" customWidth="1"/>
    <col min="7130" max="7130" width="8.5" style="2" bestFit="1" customWidth="1"/>
    <col min="7131" max="7131" width="8.08203125" style="2" bestFit="1" customWidth="1"/>
    <col min="7132" max="7132" width="12.5" style="2" bestFit="1" customWidth="1"/>
    <col min="7133" max="7133" width="11.08203125" style="2" bestFit="1" customWidth="1"/>
    <col min="7134" max="7134" width="12.75" style="2" bestFit="1" customWidth="1"/>
    <col min="7135" max="7136" width="11.08203125" style="2" bestFit="1" customWidth="1"/>
    <col min="7137" max="7137" width="12.5" style="2" bestFit="1" customWidth="1"/>
    <col min="7138" max="7140" width="10.25" style="2" bestFit="1" customWidth="1"/>
    <col min="7141" max="7142" width="10.33203125" style="2" bestFit="1" customWidth="1"/>
    <col min="7143" max="7143" width="10.25" style="2" bestFit="1" customWidth="1"/>
    <col min="7144" max="7144" width="10.5" style="2" bestFit="1" customWidth="1"/>
    <col min="7145" max="7173" width="10.33203125" style="2" bestFit="1" customWidth="1"/>
    <col min="7174" max="7176" width="11.08203125" style="2" bestFit="1" customWidth="1"/>
    <col min="7177" max="7177" width="12.58203125" style="2" bestFit="1" customWidth="1"/>
    <col min="7178" max="7178" width="11.25" style="2" bestFit="1" customWidth="1"/>
    <col min="7179" max="7179" width="9.33203125" style="2" bestFit="1" customWidth="1"/>
    <col min="7180" max="7383" width="8" style="2"/>
    <col min="7384" max="7384" width="6.33203125" style="2" customWidth="1"/>
    <col min="7385" max="7385" width="28.08203125" style="2" customWidth="1"/>
    <col min="7386" max="7386" width="8.5" style="2" bestFit="1" customWidth="1"/>
    <col min="7387" max="7387" width="8.08203125" style="2" bestFit="1" customWidth="1"/>
    <col min="7388" max="7388" width="12.5" style="2" bestFit="1" customWidth="1"/>
    <col min="7389" max="7389" width="11.08203125" style="2" bestFit="1" customWidth="1"/>
    <col min="7390" max="7390" width="12.75" style="2" bestFit="1" customWidth="1"/>
    <col min="7391" max="7392" width="11.08203125" style="2" bestFit="1" customWidth="1"/>
    <col min="7393" max="7393" width="12.5" style="2" bestFit="1" customWidth="1"/>
    <col min="7394" max="7396" width="10.25" style="2" bestFit="1" customWidth="1"/>
    <col min="7397" max="7398" width="10.33203125" style="2" bestFit="1" customWidth="1"/>
    <col min="7399" max="7399" width="10.25" style="2" bestFit="1" customWidth="1"/>
    <col min="7400" max="7400" width="10.5" style="2" bestFit="1" customWidth="1"/>
    <col min="7401" max="7429" width="10.33203125" style="2" bestFit="1" customWidth="1"/>
    <col min="7430" max="7432" width="11.08203125" style="2" bestFit="1" customWidth="1"/>
    <col min="7433" max="7433" width="12.58203125" style="2" bestFit="1" customWidth="1"/>
    <col min="7434" max="7434" width="11.25" style="2" bestFit="1" customWidth="1"/>
    <col min="7435" max="7435" width="9.33203125" style="2" bestFit="1" customWidth="1"/>
    <col min="7436" max="7639" width="8" style="2"/>
    <col min="7640" max="7640" width="6.33203125" style="2" customWidth="1"/>
    <col min="7641" max="7641" width="28.08203125" style="2" customWidth="1"/>
    <col min="7642" max="7642" width="8.5" style="2" bestFit="1" customWidth="1"/>
    <col min="7643" max="7643" width="8.08203125" style="2" bestFit="1" customWidth="1"/>
    <col min="7644" max="7644" width="12.5" style="2" bestFit="1" customWidth="1"/>
    <col min="7645" max="7645" width="11.08203125" style="2" bestFit="1" customWidth="1"/>
    <col min="7646" max="7646" width="12.75" style="2" bestFit="1" customWidth="1"/>
    <col min="7647" max="7648" width="11.08203125" style="2" bestFit="1" customWidth="1"/>
    <col min="7649" max="7649" width="12.5" style="2" bestFit="1" customWidth="1"/>
    <col min="7650" max="7652" width="10.25" style="2" bestFit="1" customWidth="1"/>
    <col min="7653" max="7654" width="10.33203125" style="2" bestFit="1" customWidth="1"/>
    <col min="7655" max="7655" width="10.25" style="2" bestFit="1" customWidth="1"/>
    <col min="7656" max="7656" width="10.5" style="2" bestFit="1" customWidth="1"/>
    <col min="7657" max="7685" width="10.33203125" style="2" bestFit="1" customWidth="1"/>
    <col min="7686" max="7688" width="11.08203125" style="2" bestFit="1" customWidth="1"/>
    <col min="7689" max="7689" width="12.58203125" style="2" bestFit="1" customWidth="1"/>
    <col min="7690" max="7690" width="11.25" style="2" bestFit="1" customWidth="1"/>
    <col min="7691" max="7691" width="9.33203125" style="2" bestFit="1" customWidth="1"/>
    <col min="7692" max="7895" width="8" style="2"/>
    <col min="7896" max="7896" width="6.33203125" style="2" customWidth="1"/>
    <col min="7897" max="7897" width="28.08203125" style="2" customWidth="1"/>
    <col min="7898" max="7898" width="8.5" style="2" bestFit="1" customWidth="1"/>
    <col min="7899" max="7899" width="8.08203125" style="2" bestFit="1" customWidth="1"/>
    <col min="7900" max="7900" width="12.5" style="2" bestFit="1" customWidth="1"/>
    <col min="7901" max="7901" width="11.08203125" style="2" bestFit="1" customWidth="1"/>
    <col min="7902" max="7902" width="12.75" style="2" bestFit="1" customWidth="1"/>
    <col min="7903" max="7904" width="11.08203125" style="2" bestFit="1" customWidth="1"/>
    <col min="7905" max="7905" width="12.5" style="2" bestFit="1" customWidth="1"/>
    <col min="7906" max="7908" width="10.25" style="2" bestFit="1" customWidth="1"/>
    <col min="7909" max="7910" width="10.33203125" style="2" bestFit="1" customWidth="1"/>
    <col min="7911" max="7911" width="10.25" style="2" bestFit="1" customWidth="1"/>
    <col min="7912" max="7912" width="10.5" style="2" bestFit="1" customWidth="1"/>
    <col min="7913" max="7941" width="10.33203125" style="2" bestFit="1" customWidth="1"/>
    <col min="7942" max="7944" width="11.08203125" style="2" bestFit="1" customWidth="1"/>
    <col min="7945" max="7945" width="12.58203125" style="2" bestFit="1" customWidth="1"/>
    <col min="7946" max="7946" width="11.25" style="2" bestFit="1" customWidth="1"/>
    <col min="7947" max="7947" width="9.33203125" style="2" bestFit="1" customWidth="1"/>
    <col min="7948" max="8151" width="8" style="2"/>
    <col min="8152" max="8152" width="6.33203125" style="2" customWidth="1"/>
    <col min="8153" max="8153" width="28.08203125" style="2" customWidth="1"/>
    <col min="8154" max="8154" width="8.5" style="2" bestFit="1" customWidth="1"/>
    <col min="8155" max="8155" width="8.08203125" style="2" bestFit="1" customWidth="1"/>
    <col min="8156" max="8156" width="12.5" style="2" bestFit="1" customWidth="1"/>
    <col min="8157" max="8157" width="11.08203125" style="2" bestFit="1" customWidth="1"/>
    <col min="8158" max="8158" width="12.75" style="2" bestFit="1" customWidth="1"/>
    <col min="8159" max="8160" width="11.08203125" style="2" bestFit="1" customWidth="1"/>
    <col min="8161" max="8161" width="12.5" style="2" bestFit="1" customWidth="1"/>
    <col min="8162" max="8164" width="10.25" style="2" bestFit="1" customWidth="1"/>
    <col min="8165" max="8166" width="10.33203125" style="2" bestFit="1" customWidth="1"/>
    <col min="8167" max="8167" width="10.25" style="2" bestFit="1" customWidth="1"/>
    <col min="8168" max="8168" width="10.5" style="2" bestFit="1" customWidth="1"/>
    <col min="8169" max="8197" width="10.33203125" style="2" bestFit="1" customWidth="1"/>
    <col min="8198" max="8200" width="11.08203125" style="2" bestFit="1" customWidth="1"/>
    <col min="8201" max="8201" width="12.58203125" style="2" bestFit="1" customWidth="1"/>
    <col min="8202" max="8202" width="11.25" style="2" bestFit="1" customWidth="1"/>
    <col min="8203" max="8203" width="9.33203125" style="2" bestFit="1" customWidth="1"/>
    <col min="8204" max="8407" width="8" style="2"/>
    <col min="8408" max="8408" width="6.33203125" style="2" customWidth="1"/>
    <col min="8409" max="8409" width="28.08203125" style="2" customWidth="1"/>
    <col min="8410" max="8410" width="8.5" style="2" bestFit="1" customWidth="1"/>
    <col min="8411" max="8411" width="8.08203125" style="2" bestFit="1" customWidth="1"/>
    <col min="8412" max="8412" width="12.5" style="2" bestFit="1" customWidth="1"/>
    <col min="8413" max="8413" width="11.08203125" style="2" bestFit="1" customWidth="1"/>
    <col min="8414" max="8414" width="12.75" style="2" bestFit="1" customWidth="1"/>
    <col min="8415" max="8416" width="11.08203125" style="2" bestFit="1" customWidth="1"/>
    <col min="8417" max="8417" width="12.5" style="2" bestFit="1" customWidth="1"/>
    <col min="8418" max="8420" width="10.25" style="2" bestFit="1" customWidth="1"/>
    <col min="8421" max="8422" width="10.33203125" style="2" bestFit="1" customWidth="1"/>
    <col min="8423" max="8423" width="10.25" style="2" bestFit="1" customWidth="1"/>
    <col min="8424" max="8424" width="10.5" style="2" bestFit="1" customWidth="1"/>
    <col min="8425" max="8453" width="10.33203125" style="2" bestFit="1" customWidth="1"/>
    <col min="8454" max="8456" width="11.08203125" style="2" bestFit="1" customWidth="1"/>
    <col min="8457" max="8457" width="12.58203125" style="2" bestFit="1" customWidth="1"/>
    <col min="8458" max="8458" width="11.25" style="2" bestFit="1" customWidth="1"/>
    <col min="8459" max="8459" width="9.33203125" style="2" bestFit="1" customWidth="1"/>
    <col min="8460" max="8663" width="8" style="2"/>
    <col min="8664" max="8664" width="6.33203125" style="2" customWidth="1"/>
    <col min="8665" max="8665" width="28.08203125" style="2" customWidth="1"/>
    <col min="8666" max="8666" width="8.5" style="2" bestFit="1" customWidth="1"/>
    <col min="8667" max="8667" width="8.08203125" style="2" bestFit="1" customWidth="1"/>
    <col min="8668" max="8668" width="12.5" style="2" bestFit="1" customWidth="1"/>
    <col min="8669" max="8669" width="11.08203125" style="2" bestFit="1" customWidth="1"/>
    <col min="8670" max="8670" width="12.75" style="2" bestFit="1" customWidth="1"/>
    <col min="8671" max="8672" width="11.08203125" style="2" bestFit="1" customWidth="1"/>
    <col min="8673" max="8673" width="12.5" style="2" bestFit="1" customWidth="1"/>
    <col min="8674" max="8676" width="10.25" style="2" bestFit="1" customWidth="1"/>
    <col min="8677" max="8678" width="10.33203125" style="2" bestFit="1" customWidth="1"/>
    <col min="8679" max="8679" width="10.25" style="2" bestFit="1" customWidth="1"/>
    <col min="8680" max="8680" width="10.5" style="2" bestFit="1" customWidth="1"/>
    <col min="8681" max="8709" width="10.33203125" style="2" bestFit="1" customWidth="1"/>
    <col min="8710" max="8712" width="11.08203125" style="2" bestFit="1" customWidth="1"/>
    <col min="8713" max="8713" width="12.58203125" style="2" bestFit="1" customWidth="1"/>
    <col min="8714" max="8714" width="11.25" style="2" bestFit="1" customWidth="1"/>
    <col min="8715" max="8715" width="9.33203125" style="2" bestFit="1" customWidth="1"/>
    <col min="8716" max="8919" width="8" style="2"/>
    <col min="8920" max="8920" width="6.33203125" style="2" customWidth="1"/>
    <col min="8921" max="8921" width="28.08203125" style="2" customWidth="1"/>
    <col min="8922" max="8922" width="8.5" style="2" bestFit="1" customWidth="1"/>
    <col min="8923" max="8923" width="8.08203125" style="2" bestFit="1" customWidth="1"/>
    <col min="8924" max="8924" width="12.5" style="2" bestFit="1" customWidth="1"/>
    <col min="8925" max="8925" width="11.08203125" style="2" bestFit="1" customWidth="1"/>
    <col min="8926" max="8926" width="12.75" style="2" bestFit="1" customWidth="1"/>
    <col min="8927" max="8928" width="11.08203125" style="2" bestFit="1" customWidth="1"/>
    <col min="8929" max="8929" width="12.5" style="2" bestFit="1" customWidth="1"/>
    <col min="8930" max="8932" width="10.25" style="2" bestFit="1" customWidth="1"/>
    <col min="8933" max="8934" width="10.33203125" style="2" bestFit="1" customWidth="1"/>
    <col min="8935" max="8935" width="10.25" style="2" bestFit="1" customWidth="1"/>
    <col min="8936" max="8936" width="10.5" style="2" bestFit="1" customWidth="1"/>
    <col min="8937" max="8965" width="10.33203125" style="2" bestFit="1" customWidth="1"/>
    <col min="8966" max="8968" width="11.08203125" style="2" bestFit="1" customWidth="1"/>
    <col min="8969" max="8969" width="12.58203125" style="2" bestFit="1" customWidth="1"/>
    <col min="8970" max="8970" width="11.25" style="2" bestFit="1" customWidth="1"/>
    <col min="8971" max="8971" width="9.33203125" style="2" bestFit="1" customWidth="1"/>
    <col min="8972" max="9175" width="8" style="2"/>
    <col min="9176" max="9176" width="6.33203125" style="2" customWidth="1"/>
    <col min="9177" max="9177" width="28.08203125" style="2" customWidth="1"/>
    <col min="9178" max="9178" width="8.5" style="2" bestFit="1" customWidth="1"/>
    <col min="9179" max="9179" width="8.08203125" style="2" bestFit="1" customWidth="1"/>
    <col min="9180" max="9180" width="12.5" style="2" bestFit="1" customWidth="1"/>
    <col min="9181" max="9181" width="11.08203125" style="2" bestFit="1" customWidth="1"/>
    <col min="9182" max="9182" width="12.75" style="2" bestFit="1" customWidth="1"/>
    <col min="9183" max="9184" width="11.08203125" style="2" bestFit="1" customWidth="1"/>
    <col min="9185" max="9185" width="12.5" style="2" bestFit="1" customWidth="1"/>
    <col min="9186" max="9188" width="10.25" style="2" bestFit="1" customWidth="1"/>
    <col min="9189" max="9190" width="10.33203125" style="2" bestFit="1" customWidth="1"/>
    <col min="9191" max="9191" width="10.25" style="2" bestFit="1" customWidth="1"/>
    <col min="9192" max="9192" width="10.5" style="2" bestFit="1" customWidth="1"/>
    <col min="9193" max="9221" width="10.33203125" style="2" bestFit="1" customWidth="1"/>
    <col min="9222" max="9224" width="11.08203125" style="2" bestFit="1" customWidth="1"/>
    <col min="9225" max="9225" width="12.58203125" style="2" bestFit="1" customWidth="1"/>
    <col min="9226" max="9226" width="11.25" style="2" bestFit="1" customWidth="1"/>
    <col min="9227" max="9227" width="9.33203125" style="2" bestFit="1" customWidth="1"/>
    <col min="9228" max="9431" width="8" style="2"/>
    <col min="9432" max="9432" width="6.33203125" style="2" customWidth="1"/>
    <col min="9433" max="9433" width="28.08203125" style="2" customWidth="1"/>
    <col min="9434" max="9434" width="8.5" style="2" bestFit="1" customWidth="1"/>
    <col min="9435" max="9435" width="8.08203125" style="2" bestFit="1" customWidth="1"/>
    <col min="9436" max="9436" width="12.5" style="2" bestFit="1" customWidth="1"/>
    <col min="9437" max="9437" width="11.08203125" style="2" bestFit="1" customWidth="1"/>
    <col min="9438" max="9438" width="12.75" style="2" bestFit="1" customWidth="1"/>
    <col min="9439" max="9440" width="11.08203125" style="2" bestFit="1" customWidth="1"/>
    <col min="9441" max="9441" width="12.5" style="2" bestFit="1" customWidth="1"/>
    <col min="9442" max="9444" width="10.25" style="2" bestFit="1" customWidth="1"/>
    <col min="9445" max="9446" width="10.33203125" style="2" bestFit="1" customWidth="1"/>
    <col min="9447" max="9447" width="10.25" style="2" bestFit="1" customWidth="1"/>
    <col min="9448" max="9448" width="10.5" style="2" bestFit="1" customWidth="1"/>
    <col min="9449" max="9477" width="10.33203125" style="2" bestFit="1" customWidth="1"/>
    <col min="9478" max="9480" width="11.08203125" style="2" bestFit="1" customWidth="1"/>
    <col min="9481" max="9481" width="12.58203125" style="2" bestFit="1" customWidth="1"/>
    <col min="9482" max="9482" width="11.25" style="2" bestFit="1" customWidth="1"/>
    <col min="9483" max="9483" width="9.33203125" style="2" bestFit="1" customWidth="1"/>
    <col min="9484" max="9687" width="8" style="2"/>
    <col min="9688" max="9688" width="6.33203125" style="2" customWidth="1"/>
    <col min="9689" max="9689" width="28.08203125" style="2" customWidth="1"/>
    <col min="9690" max="9690" width="8.5" style="2" bestFit="1" customWidth="1"/>
    <col min="9691" max="9691" width="8.08203125" style="2" bestFit="1" customWidth="1"/>
    <col min="9692" max="9692" width="12.5" style="2" bestFit="1" customWidth="1"/>
    <col min="9693" max="9693" width="11.08203125" style="2" bestFit="1" customWidth="1"/>
    <col min="9694" max="9694" width="12.75" style="2" bestFit="1" customWidth="1"/>
    <col min="9695" max="9696" width="11.08203125" style="2" bestFit="1" customWidth="1"/>
    <col min="9697" max="9697" width="12.5" style="2" bestFit="1" customWidth="1"/>
    <col min="9698" max="9700" width="10.25" style="2" bestFit="1" customWidth="1"/>
    <col min="9701" max="9702" width="10.33203125" style="2" bestFit="1" customWidth="1"/>
    <col min="9703" max="9703" width="10.25" style="2" bestFit="1" customWidth="1"/>
    <col min="9704" max="9704" width="10.5" style="2" bestFit="1" customWidth="1"/>
    <col min="9705" max="9733" width="10.33203125" style="2" bestFit="1" customWidth="1"/>
    <col min="9734" max="9736" width="11.08203125" style="2" bestFit="1" customWidth="1"/>
    <col min="9737" max="9737" width="12.58203125" style="2" bestFit="1" customWidth="1"/>
    <col min="9738" max="9738" width="11.25" style="2" bestFit="1" customWidth="1"/>
    <col min="9739" max="9739" width="9.33203125" style="2" bestFit="1" customWidth="1"/>
    <col min="9740" max="9943" width="8" style="2"/>
    <col min="9944" max="9944" width="6.33203125" style="2" customWidth="1"/>
    <col min="9945" max="9945" width="28.08203125" style="2" customWidth="1"/>
    <col min="9946" max="9946" width="8.5" style="2" bestFit="1" customWidth="1"/>
    <col min="9947" max="9947" width="8.08203125" style="2" bestFit="1" customWidth="1"/>
    <col min="9948" max="9948" width="12.5" style="2" bestFit="1" customWidth="1"/>
    <col min="9949" max="9949" width="11.08203125" style="2" bestFit="1" customWidth="1"/>
    <col min="9950" max="9950" width="12.75" style="2" bestFit="1" customWidth="1"/>
    <col min="9951" max="9952" width="11.08203125" style="2" bestFit="1" customWidth="1"/>
    <col min="9953" max="9953" width="12.5" style="2" bestFit="1" customWidth="1"/>
    <col min="9954" max="9956" width="10.25" style="2" bestFit="1" customWidth="1"/>
    <col min="9957" max="9958" width="10.33203125" style="2" bestFit="1" customWidth="1"/>
    <col min="9959" max="9959" width="10.25" style="2" bestFit="1" customWidth="1"/>
    <col min="9960" max="9960" width="10.5" style="2" bestFit="1" customWidth="1"/>
    <col min="9961" max="9989" width="10.33203125" style="2" bestFit="1" customWidth="1"/>
    <col min="9990" max="9992" width="11.08203125" style="2" bestFit="1" customWidth="1"/>
    <col min="9993" max="9993" width="12.58203125" style="2" bestFit="1" customWidth="1"/>
    <col min="9994" max="9994" width="11.25" style="2" bestFit="1" customWidth="1"/>
    <col min="9995" max="9995" width="9.33203125" style="2" bestFit="1" customWidth="1"/>
    <col min="9996" max="10199" width="8" style="2"/>
    <col min="10200" max="10200" width="6.33203125" style="2" customWidth="1"/>
    <col min="10201" max="10201" width="28.08203125" style="2" customWidth="1"/>
    <col min="10202" max="10202" width="8.5" style="2" bestFit="1" customWidth="1"/>
    <col min="10203" max="10203" width="8.08203125" style="2" bestFit="1" customWidth="1"/>
    <col min="10204" max="10204" width="12.5" style="2" bestFit="1" customWidth="1"/>
    <col min="10205" max="10205" width="11.08203125" style="2" bestFit="1" customWidth="1"/>
    <col min="10206" max="10206" width="12.75" style="2" bestFit="1" customWidth="1"/>
    <col min="10207" max="10208" width="11.08203125" style="2" bestFit="1" customWidth="1"/>
    <col min="10209" max="10209" width="12.5" style="2" bestFit="1" customWidth="1"/>
    <col min="10210" max="10212" width="10.25" style="2" bestFit="1" customWidth="1"/>
    <col min="10213" max="10214" width="10.33203125" style="2" bestFit="1" customWidth="1"/>
    <col min="10215" max="10215" width="10.25" style="2" bestFit="1" customWidth="1"/>
    <col min="10216" max="10216" width="10.5" style="2" bestFit="1" customWidth="1"/>
    <col min="10217" max="10245" width="10.33203125" style="2" bestFit="1" customWidth="1"/>
    <col min="10246" max="10248" width="11.08203125" style="2" bestFit="1" customWidth="1"/>
    <col min="10249" max="10249" width="12.58203125" style="2" bestFit="1" customWidth="1"/>
    <col min="10250" max="10250" width="11.25" style="2" bestFit="1" customWidth="1"/>
    <col min="10251" max="10251" width="9.33203125" style="2" bestFit="1" customWidth="1"/>
    <col min="10252" max="10455" width="8" style="2"/>
    <col min="10456" max="10456" width="6.33203125" style="2" customWidth="1"/>
    <col min="10457" max="10457" width="28.08203125" style="2" customWidth="1"/>
    <col min="10458" max="10458" width="8.5" style="2" bestFit="1" customWidth="1"/>
    <col min="10459" max="10459" width="8.08203125" style="2" bestFit="1" customWidth="1"/>
    <col min="10460" max="10460" width="12.5" style="2" bestFit="1" customWidth="1"/>
    <col min="10461" max="10461" width="11.08203125" style="2" bestFit="1" customWidth="1"/>
    <col min="10462" max="10462" width="12.75" style="2" bestFit="1" customWidth="1"/>
    <col min="10463" max="10464" width="11.08203125" style="2" bestFit="1" customWidth="1"/>
    <col min="10465" max="10465" width="12.5" style="2" bestFit="1" customWidth="1"/>
    <col min="10466" max="10468" width="10.25" style="2" bestFit="1" customWidth="1"/>
    <col min="10469" max="10470" width="10.33203125" style="2" bestFit="1" customWidth="1"/>
    <col min="10471" max="10471" width="10.25" style="2" bestFit="1" customWidth="1"/>
    <col min="10472" max="10472" width="10.5" style="2" bestFit="1" customWidth="1"/>
    <col min="10473" max="10501" width="10.33203125" style="2" bestFit="1" customWidth="1"/>
    <col min="10502" max="10504" width="11.08203125" style="2" bestFit="1" customWidth="1"/>
    <col min="10505" max="10505" width="12.58203125" style="2" bestFit="1" customWidth="1"/>
    <col min="10506" max="10506" width="11.25" style="2" bestFit="1" customWidth="1"/>
    <col min="10507" max="10507" width="9.33203125" style="2" bestFit="1" customWidth="1"/>
    <col min="10508" max="10711" width="8" style="2"/>
    <col min="10712" max="10712" width="6.33203125" style="2" customWidth="1"/>
    <col min="10713" max="10713" width="28.08203125" style="2" customWidth="1"/>
    <col min="10714" max="10714" width="8.5" style="2" bestFit="1" customWidth="1"/>
    <col min="10715" max="10715" width="8.08203125" style="2" bestFit="1" customWidth="1"/>
    <col min="10716" max="10716" width="12.5" style="2" bestFit="1" customWidth="1"/>
    <col min="10717" max="10717" width="11.08203125" style="2" bestFit="1" customWidth="1"/>
    <col min="10718" max="10718" width="12.75" style="2" bestFit="1" customWidth="1"/>
    <col min="10719" max="10720" width="11.08203125" style="2" bestFit="1" customWidth="1"/>
    <col min="10721" max="10721" width="12.5" style="2" bestFit="1" customWidth="1"/>
    <col min="10722" max="10724" width="10.25" style="2" bestFit="1" customWidth="1"/>
    <col min="10725" max="10726" width="10.33203125" style="2" bestFit="1" customWidth="1"/>
    <col min="10727" max="10727" width="10.25" style="2" bestFit="1" customWidth="1"/>
    <col min="10728" max="10728" width="10.5" style="2" bestFit="1" customWidth="1"/>
    <col min="10729" max="10757" width="10.33203125" style="2" bestFit="1" customWidth="1"/>
    <col min="10758" max="10760" width="11.08203125" style="2" bestFit="1" customWidth="1"/>
    <col min="10761" max="10761" width="12.58203125" style="2" bestFit="1" customWidth="1"/>
    <col min="10762" max="10762" width="11.25" style="2" bestFit="1" customWidth="1"/>
    <col min="10763" max="10763" width="9.33203125" style="2" bestFit="1" customWidth="1"/>
    <col min="10764" max="10967" width="8" style="2"/>
    <col min="10968" max="10968" width="6.33203125" style="2" customWidth="1"/>
    <col min="10969" max="10969" width="28.08203125" style="2" customWidth="1"/>
    <col min="10970" max="10970" width="8.5" style="2" bestFit="1" customWidth="1"/>
    <col min="10971" max="10971" width="8.08203125" style="2" bestFit="1" customWidth="1"/>
    <col min="10972" max="10972" width="12.5" style="2" bestFit="1" customWidth="1"/>
    <col min="10973" max="10973" width="11.08203125" style="2" bestFit="1" customWidth="1"/>
    <col min="10974" max="10974" width="12.75" style="2" bestFit="1" customWidth="1"/>
    <col min="10975" max="10976" width="11.08203125" style="2" bestFit="1" customWidth="1"/>
    <col min="10977" max="10977" width="12.5" style="2" bestFit="1" customWidth="1"/>
    <col min="10978" max="10980" width="10.25" style="2" bestFit="1" customWidth="1"/>
    <col min="10981" max="10982" width="10.33203125" style="2" bestFit="1" customWidth="1"/>
    <col min="10983" max="10983" width="10.25" style="2" bestFit="1" customWidth="1"/>
    <col min="10984" max="10984" width="10.5" style="2" bestFit="1" customWidth="1"/>
    <col min="10985" max="11013" width="10.33203125" style="2" bestFit="1" customWidth="1"/>
    <col min="11014" max="11016" width="11.08203125" style="2" bestFit="1" customWidth="1"/>
    <col min="11017" max="11017" width="12.58203125" style="2" bestFit="1" customWidth="1"/>
    <col min="11018" max="11018" width="11.25" style="2" bestFit="1" customWidth="1"/>
    <col min="11019" max="11019" width="9.33203125" style="2" bestFit="1" customWidth="1"/>
    <col min="11020" max="11223" width="8" style="2"/>
    <col min="11224" max="11224" width="6.33203125" style="2" customWidth="1"/>
    <col min="11225" max="11225" width="28.08203125" style="2" customWidth="1"/>
    <col min="11226" max="11226" width="8.5" style="2" bestFit="1" customWidth="1"/>
    <col min="11227" max="11227" width="8.08203125" style="2" bestFit="1" customWidth="1"/>
    <col min="11228" max="11228" width="12.5" style="2" bestFit="1" customWidth="1"/>
    <col min="11229" max="11229" width="11.08203125" style="2" bestFit="1" customWidth="1"/>
    <col min="11230" max="11230" width="12.75" style="2" bestFit="1" customWidth="1"/>
    <col min="11231" max="11232" width="11.08203125" style="2" bestFit="1" customWidth="1"/>
    <col min="11233" max="11233" width="12.5" style="2" bestFit="1" customWidth="1"/>
    <col min="11234" max="11236" width="10.25" style="2" bestFit="1" customWidth="1"/>
    <col min="11237" max="11238" width="10.33203125" style="2" bestFit="1" customWidth="1"/>
    <col min="11239" max="11239" width="10.25" style="2" bestFit="1" customWidth="1"/>
    <col min="11240" max="11240" width="10.5" style="2" bestFit="1" customWidth="1"/>
    <col min="11241" max="11269" width="10.33203125" style="2" bestFit="1" customWidth="1"/>
    <col min="11270" max="11272" width="11.08203125" style="2" bestFit="1" customWidth="1"/>
    <col min="11273" max="11273" width="12.58203125" style="2" bestFit="1" customWidth="1"/>
    <col min="11274" max="11274" width="11.25" style="2" bestFit="1" customWidth="1"/>
    <col min="11275" max="11275" width="9.33203125" style="2" bestFit="1" customWidth="1"/>
    <col min="11276" max="11479" width="8" style="2"/>
    <col min="11480" max="11480" width="6.33203125" style="2" customWidth="1"/>
    <col min="11481" max="11481" width="28.08203125" style="2" customWidth="1"/>
    <col min="11482" max="11482" width="8.5" style="2" bestFit="1" customWidth="1"/>
    <col min="11483" max="11483" width="8.08203125" style="2" bestFit="1" customWidth="1"/>
    <col min="11484" max="11484" width="12.5" style="2" bestFit="1" customWidth="1"/>
    <col min="11485" max="11485" width="11.08203125" style="2" bestFit="1" customWidth="1"/>
    <col min="11486" max="11486" width="12.75" style="2" bestFit="1" customWidth="1"/>
    <col min="11487" max="11488" width="11.08203125" style="2" bestFit="1" customWidth="1"/>
    <col min="11489" max="11489" width="12.5" style="2" bestFit="1" customWidth="1"/>
    <col min="11490" max="11492" width="10.25" style="2" bestFit="1" customWidth="1"/>
    <col min="11493" max="11494" width="10.33203125" style="2" bestFit="1" customWidth="1"/>
    <col min="11495" max="11495" width="10.25" style="2" bestFit="1" customWidth="1"/>
    <col min="11496" max="11496" width="10.5" style="2" bestFit="1" customWidth="1"/>
    <col min="11497" max="11525" width="10.33203125" style="2" bestFit="1" customWidth="1"/>
    <col min="11526" max="11528" width="11.08203125" style="2" bestFit="1" customWidth="1"/>
    <col min="11529" max="11529" width="12.58203125" style="2" bestFit="1" customWidth="1"/>
    <col min="11530" max="11530" width="11.25" style="2" bestFit="1" customWidth="1"/>
    <col min="11531" max="11531" width="9.33203125" style="2" bestFit="1" customWidth="1"/>
    <col min="11532" max="11735" width="8" style="2"/>
    <col min="11736" max="11736" width="6.33203125" style="2" customWidth="1"/>
    <col min="11737" max="11737" width="28.08203125" style="2" customWidth="1"/>
    <col min="11738" max="11738" width="8.5" style="2" bestFit="1" customWidth="1"/>
    <col min="11739" max="11739" width="8.08203125" style="2" bestFit="1" customWidth="1"/>
    <col min="11740" max="11740" width="12.5" style="2" bestFit="1" customWidth="1"/>
    <col min="11741" max="11741" width="11.08203125" style="2" bestFit="1" customWidth="1"/>
    <col min="11742" max="11742" width="12.75" style="2" bestFit="1" customWidth="1"/>
    <col min="11743" max="11744" width="11.08203125" style="2" bestFit="1" customWidth="1"/>
    <col min="11745" max="11745" width="12.5" style="2" bestFit="1" customWidth="1"/>
    <col min="11746" max="11748" width="10.25" style="2" bestFit="1" customWidth="1"/>
    <col min="11749" max="11750" width="10.33203125" style="2" bestFit="1" customWidth="1"/>
    <col min="11751" max="11751" width="10.25" style="2" bestFit="1" customWidth="1"/>
    <col min="11752" max="11752" width="10.5" style="2" bestFit="1" customWidth="1"/>
    <col min="11753" max="11781" width="10.33203125" style="2" bestFit="1" customWidth="1"/>
    <col min="11782" max="11784" width="11.08203125" style="2" bestFit="1" customWidth="1"/>
    <col min="11785" max="11785" width="12.58203125" style="2" bestFit="1" customWidth="1"/>
    <col min="11786" max="11786" width="11.25" style="2" bestFit="1" customWidth="1"/>
    <col min="11787" max="11787" width="9.33203125" style="2" bestFit="1" customWidth="1"/>
    <col min="11788" max="11991" width="8" style="2"/>
    <col min="11992" max="11992" width="6.33203125" style="2" customWidth="1"/>
    <col min="11993" max="11993" width="28.08203125" style="2" customWidth="1"/>
    <col min="11994" max="11994" width="8.5" style="2" bestFit="1" customWidth="1"/>
    <col min="11995" max="11995" width="8.08203125" style="2" bestFit="1" customWidth="1"/>
    <col min="11996" max="11996" width="12.5" style="2" bestFit="1" customWidth="1"/>
    <col min="11997" max="11997" width="11.08203125" style="2" bestFit="1" customWidth="1"/>
    <col min="11998" max="11998" width="12.75" style="2" bestFit="1" customWidth="1"/>
    <col min="11999" max="12000" width="11.08203125" style="2" bestFit="1" customWidth="1"/>
    <col min="12001" max="12001" width="12.5" style="2" bestFit="1" customWidth="1"/>
    <col min="12002" max="12004" width="10.25" style="2" bestFit="1" customWidth="1"/>
    <col min="12005" max="12006" width="10.33203125" style="2" bestFit="1" customWidth="1"/>
    <col min="12007" max="12007" width="10.25" style="2" bestFit="1" customWidth="1"/>
    <col min="12008" max="12008" width="10.5" style="2" bestFit="1" customWidth="1"/>
    <col min="12009" max="12037" width="10.33203125" style="2" bestFit="1" customWidth="1"/>
    <col min="12038" max="12040" width="11.08203125" style="2" bestFit="1" customWidth="1"/>
    <col min="12041" max="12041" width="12.58203125" style="2" bestFit="1" customWidth="1"/>
    <col min="12042" max="12042" width="11.25" style="2" bestFit="1" customWidth="1"/>
    <col min="12043" max="12043" width="9.33203125" style="2" bestFit="1" customWidth="1"/>
    <col min="12044" max="12247" width="8" style="2"/>
    <col min="12248" max="12248" width="6.33203125" style="2" customWidth="1"/>
    <col min="12249" max="12249" width="28.08203125" style="2" customWidth="1"/>
    <col min="12250" max="12250" width="8.5" style="2" bestFit="1" customWidth="1"/>
    <col min="12251" max="12251" width="8.08203125" style="2" bestFit="1" customWidth="1"/>
    <col min="12252" max="12252" width="12.5" style="2" bestFit="1" customWidth="1"/>
    <col min="12253" max="12253" width="11.08203125" style="2" bestFit="1" customWidth="1"/>
    <col min="12254" max="12254" width="12.75" style="2" bestFit="1" customWidth="1"/>
    <col min="12255" max="12256" width="11.08203125" style="2" bestFit="1" customWidth="1"/>
    <col min="12257" max="12257" width="12.5" style="2" bestFit="1" customWidth="1"/>
    <col min="12258" max="12260" width="10.25" style="2" bestFit="1" customWidth="1"/>
    <col min="12261" max="12262" width="10.33203125" style="2" bestFit="1" customWidth="1"/>
    <col min="12263" max="12263" width="10.25" style="2" bestFit="1" customWidth="1"/>
    <col min="12264" max="12264" width="10.5" style="2" bestFit="1" customWidth="1"/>
    <col min="12265" max="12293" width="10.33203125" style="2" bestFit="1" customWidth="1"/>
    <col min="12294" max="12296" width="11.08203125" style="2" bestFit="1" customWidth="1"/>
    <col min="12297" max="12297" width="12.58203125" style="2" bestFit="1" customWidth="1"/>
    <col min="12298" max="12298" width="11.25" style="2" bestFit="1" customWidth="1"/>
    <col min="12299" max="12299" width="9.33203125" style="2" bestFit="1" customWidth="1"/>
    <col min="12300" max="12503" width="8" style="2"/>
    <col min="12504" max="12504" width="6.33203125" style="2" customWidth="1"/>
    <col min="12505" max="12505" width="28.08203125" style="2" customWidth="1"/>
    <col min="12506" max="12506" width="8.5" style="2" bestFit="1" customWidth="1"/>
    <col min="12507" max="12507" width="8.08203125" style="2" bestFit="1" customWidth="1"/>
    <col min="12508" max="12508" width="12.5" style="2" bestFit="1" customWidth="1"/>
    <col min="12509" max="12509" width="11.08203125" style="2" bestFit="1" customWidth="1"/>
    <col min="12510" max="12510" width="12.75" style="2" bestFit="1" customWidth="1"/>
    <col min="12511" max="12512" width="11.08203125" style="2" bestFit="1" customWidth="1"/>
    <col min="12513" max="12513" width="12.5" style="2" bestFit="1" customWidth="1"/>
    <col min="12514" max="12516" width="10.25" style="2" bestFit="1" customWidth="1"/>
    <col min="12517" max="12518" width="10.33203125" style="2" bestFit="1" customWidth="1"/>
    <col min="12519" max="12519" width="10.25" style="2" bestFit="1" customWidth="1"/>
    <col min="12520" max="12520" width="10.5" style="2" bestFit="1" customWidth="1"/>
    <col min="12521" max="12549" width="10.33203125" style="2" bestFit="1" customWidth="1"/>
    <col min="12550" max="12552" width="11.08203125" style="2" bestFit="1" customWidth="1"/>
    <col min="12553" max="12553" width="12.58203125" style="2" bestFit="1" customWidth="1"/>
    <col min="12554" max="12554" width="11.25" style="2" bestFit="1" customWidth="1"/>
    <col min="12555" max="12555" width="9.33203125" style="2" bestFit="1" customWidth="1"/>
    <col min="12556" max="12759" width="8" style="2"/>
    <col min="12760" max="12760" width="6.33203125" style="2" customWidth="1"/>
    <col min="12761" max="12761" width="28.08203125" style="2" customWidth="1"/>
    <col min="12762" max="12762" width="8.5" style="2" bestFit="1" customWidth="1"/>
    <col min="12763" max="12763" width="8.08203125" style="2" bestFit="1" customWidth="1"/>
    <col min="12764" max="12764" width="12.5" style="2" bestFit="1" customWidth="1"/>
    <col min="12765" max="12765" width="11.08203125" style="2" bestFit="1" customWidth="1"/>
    <col min="12766" max="12766" width="12.75" style="2" bestFit="1" customWidth="1"/>
    <col min="12767" max="12768" width="11.08203125" style="2" bestFit="1" customWidth="1"/>
    <col min="12769" max="12769" width="12.5" style="2" bestFit="1" customWidth="1"/>
    <col min="12770" max="12772" width="10.25" style="2" bestFit="1" customWidth="1"/>
    <col min="12773" max="12774" width="10.33203125" style="2" bestFit="1" customWidth="1"/>
    <col min="12775" max="12775" width="10.25" style="2" bestFit="1" customWidth="1"/>
    <col min="12776" max="12776" width="10.5" style="2" bestFit="1" customWidth="1"/>
    <col min="12777" max="12805" width="10.33203125" style="2" bestFit="1" customWidth="1"/>
    <col min="12806" max="12808" width="11.08203125" style="2" bestFit="1" customWidth="1"/>
    <col min="12809" max="12809" width="12.58203125" style="2" bestFit="1" customWidth="1"/>
    <col min="12810" max="12810" width="11.25" style="2" bestFit="1" customWidth="1"/>
    <col min="12811" max="12811" width="9.33203125" style="2" bestFit="1" customWidth="1"/>
    <col min="12812" max="13015" width="8" style="2"/>
    <col min="13016" max="13016" width="6.33203125" style="2" customWidth="1"/>
    <col min="13017" max="13017" width="28.08203125" style="2" customWidth="1"/>
    <col min="13018" max="13018" width="8.5" style="2" bestFit="1" customWidth="1"/>
    <col min="13019" max="13019" width="8.08203125" style="2" bestFit="1" customWidth="1"/>
    <col min="13020" max="13020" width="12.5" style="2" bestFit="1" customWidth="1"/>
    <col min="13021" max="13021" width="11.08203125" style="2" bestFit="1" customWidth="1"/>
    <col min="13022" max="13022" width="12.75" style="2" bestFit="1" customWidth="1"/>
    <col min="13023" max="13024" width="11.08203125" style="2" bestFit="1" customWidth="1"/>
    <col min="13025" max="13025" width="12.5" style="2" bestFit="1" customWidth="1"/>
    <col min="13026" max="13028" width="10.25" style="2" bestFit="1" customWidth="1"/>
    <col min="13029" max="13030" width="10.33203125" style="2" bestFit="1" customWidth="1"/>
    <col min="13031" max="13031" width="10.25" style="2" bestFit="1" customWidth="1"/>
    <col min="13032" max="13032" width="10.5" style="2" bestFit="1" customWidth="1"/>
    <col min="13033" max="13061" width="10.33203125" style="2" bestFit="1" customWidth="1"/>
    <col min="13062" max="13064" width="11.08203125" style="2" bestFit="1" customWidth="1"/>
    <col min="13065" max="13065" width="12.58203125" style="2" bestFit="1" customWidth="1"/>
    <col min="13066" max="13066" width="11.25" style="2" bestFit="1" customWidth="1"/>
    <col min="13067" max="13067" width="9.33203125" style="2" bestFit="1" customWidth="1"/>
    <col min="13068" max="13271" width="8" style="2"/>
    <col min="13272" max="13272" width="6.33203125" style="2" customWidth="1"/>
    <col min="13273" max="13273" width="28.08203125" style="2" customWidth="1"/>
    <col min="13274" max="13274" width="8.5" style="2" bestFit="1" customWidth="1"/>
    <col min="13275" max="13275" width="8.08203125" style="2" bestFit="1" customWidth="1"/>
    <col min="13276" max="13276" width="12.5" style="2" bestFit="1" customWidth="1"/>
    <col min="13277" max="13277" width="11.08203125" style="2" bestFit="1" customWidth="1"/>
    <col min="13278" max="13278" width="12.75" style="2" bestFit="1" customWidth="1"/>
    <col min="13279" max="13280" width="11.08203125" style="2" bestFit="1" customWidth="1"/>
    <col min="13281" max="13281" width="12.5" style="2" bestFit="1" customWidth="1"/>
    <col min="13282" max="13284" width="10.25" style="2" bestFit="1" customWidth="1"/>
    <col min="13285" max="13286" width="10.33203125" style="2" bestFit="1" customWidth="1"/>
    <col min="13287" max="13287" width="10.25" style="2" bestFit="1" customWidth="1"/>
    <col min="13288" max="13288" width="10.5" style="2" bestFit="1" customWidth="1"/>
    <col min="13289" max="13317" width="10.33203125" style="2" bestFit="1" customWidth="1"/>
    <col min="13318" max="13320" width="11.08203125" style="2" bestFit="1" customWidth="1"/>
    <col min="13321" max="13321" width="12.58203125" style="2" bestFit="1" customWidth="1"/>
    <col min="13322" max="13322" width="11.25" style="2" bestFit="1" customWidth="1"/>
    <col min="13323" max="13323" width="9.33203125" style="2" bestFit="1" customWidth="1"/>
    <col min="13324" max="13527" width="8" style="2"/>
    <col min="13528" max="13528" width="6.33203125" style="2" customWidth="1"/>
    <col min="13529" max="13529" width="28.08203125" style="2" customWidth="1"/>
    <col min="13530" max="13530" width="8.5" style="2" bestFit="1" customWidth="1"/>
    <col min="13531" max="13531" width="8.08203125" style="2" bestFit="1" customWidth="1"/>
    <col min="13532" max="13532" width="12.5" style="2" bestFit="1" customWidth="1"/>
    <col min="13533" max="13533" width="11.08203125" style="2" bestFit="1" customWidth="1"/>
    <col min="13534" max="13534" width="12.75" style="2" bestFit="1" customWidth="1"/>
    <col min="13535" max="13536" width="11.08203125" style="2" bestFit="1" customWidth="1"/>
    <col min="13537" max="13537" width="12.5" style="2" bestFit="1" customWidth="1"/>
    <col min="13538" max="13540" width="10.25" style="2" bestFit="1" customWidth="1"/>
    <col min="13541" max="13542" width="10.33203125" style="2" bestFit="1" customWidth="1"/>
    <col min="13543" max="13543" width="10.25" style="2" bestFit="1" customWidth="1"/>
    <col min="13544" max="13544" width="10.5" style="2" bestFit="1" customWidth="1"/>
    <col min="13545" max="13573" width="10.33203125" style="2" bestFit="1" customWidth="1"/>
    <col min="13574" max="13576" width="11.08203125" style="2" bestFit="1" customWidth="1"/>
    <col min="13577" max="13577" width="12.58203125" style="2" bestFit="1" customWidth="1"/>
    <col min="13578" max="13578" width="11.25" style="2" bestFit="1" customWidth="1"/>
    <col min="13579" max="13579" width="9.33203125" style="2" bestFit="1" customWidth="1"/>
    <col min="13580" max="13783" width="8" style="2"/>
    <col min="13784" max="13784" width="6.33203125" style="2" customWidth="1"/>
    <col min="13785" max="13785" width="28.08203125" style="2" customWidth="1"/>
    <col min="13786" max="13786" width="8.5" style="2" bestFit="1" customWidth="1"/>
    <col min="13787" max="13787" width="8.08203125" style="2" bestFit="1" customWidth="1"/>
    <col min="13788" max="13788" width="12.5" style="2" bestFit="1" customWidth="1"/>
    <col min="13789" max="13789" width="11.08203125" style="2" bestFit="1" customWidth="1"/>
    <col min="13790" max="13790" width="12.75" style="2" bestFit="1" customWidth="1"/>
    <col min="13791" max="13792" width="11.08203125" style="2" bestFit="1" customWidth="1"/>
    <col min="13793" max="13793" width="12.5" style="2" bestFit="1" customWidth="1"/>
    <col min="13794" max="13796" width="10.25" style="2" bestFit="1" customWidth="1"/>
    <col min="13797" max="13798" width="10.33203125" style="2" bestFit="1" customWidth="1"/>
    <col min="13799" max="13799" width="10.25" style="2" bestFit="1" customWidth="1"/>
    <col min="13800" max="13800" width="10.5" style="2" bestFit="1" customWidth="1"/>
    <col min="13801" max="13829" width="10.33203125" style="2" bestFit="1" customWidth="1"/>
    <col min="13830" max="13832" width="11.08203125" style="2" bestFit="1" customWidth="1"/>
    <col min="13833" max="13833" width="12.58203125" style="2" bestFit="1" customWidth="1"/>
    <col min="13834" max="13834" width="11.25" style="2" bestFit="1" customWidth="1"/>
    <col min="13835" max="13835" width="9.33203125" style="2" bestFit="1" customWidth="1"/>
    <col min="13836" max="14039" width="8" style="2"/>
    <col min="14040" max="14040" width="6.33203125" style="2" customWidth="1"/>
    <col min="14041" max="14041" width="28.08203125" style="2" customWidth="1"/>
    <col min="14042" max="14042" width="8.5" style="2" bestFit="1" customWidth="1"/>
    <col min="14043" max="14043" width="8.08203125" style="2" bestFit="1" customWidth="1"/>
    <col min="14044" max="14044" width="12.5" style="2" bestFit="1" customWidth="1"/>
    <col min="14045" max="14045" width="11.08203125" style="2" bestFit="1" customWidth="1"/>
    <col min="14046" max="14046" width="12.75" style="2" bestFit="1" customWidth="1"/>
    <col min="14047" max="14048" width="11.08203125" style="2" bestFit="1" customWidth="1"/>
    <col min="14049" max="14049" width="12.5" style="2" bestFit="1" customWidth="1"/>
    <col min="14050" max="14052" width="10.25" style="2" bestFit="1" customWidth="1"/>
    <col min="14053" max="14054" width="10.33203125" style="2" bestFit="1" customWidth="1"/>
    <col min="14055" max="14055" width="10.25" style="2" bestFit="1" customWidth="1"/>
    <col min="14056" max="14056" width="10.5" style="2" bestFit="1" customWidth="1"/>
    <col min="14057" max="14085" width="10.33203125" style="2" bestFit="1" customWidth="1"/>
    <col min="14086" max="14088" width="11.08203125" style="2" bestFit="1" customWidth="1"/>
    <col min="14089" max="14089" width="12.58203125" style="2" bestFit="1" customWidth="1"/>
    <col min="14090" max="14090" width="11.25" style="2" bestFit="1" customWidth="1"/>
    <col min="14091" max="14091" width="9.33203125" style="2" bestFit="1" customWidth="1"/>
    <col min="14092" max="14295" width="8" style="2"/>
    <col min="14296" max="14296" width="6.33203125" style="2" customWidth="1"/>
    <col min="14297" max="14297" width="28.08203125" style="2" customWidth="1"/>
    <col min="14298" max="14298" width="8.5" style="2" bestFit="1" customWidth="1"/>
    <col min="14299" max="14299" width="8.08203125" style="2" bestFit="1" customWidth="1"/>
    <col min="14300" max="14300" width="12.5" style="2" bestFit="1" customWidth="1"/>
    <col min="14301" max="14301" width="11.08203125" style="2" bestFit="1" customWidth="1"/>
    <col min="14302" max="14302" width="12.75" style="2" bestFit="1" customWidth="1"/>
    <col min="14303" max="14304" width="11.08203125" style="2" bestFit="1" customWidth="1"/>
    <col min="14305" max="14305" width="12.5" style="2" bestFit="1" customWidth="1"/>
    <col min="14306" max="14308" width="10.25" style="2" bestFit="1" customWidth="1"/>
    <col min="14309" max="14310" width="10.33203125" style="2" bestFit="1" customWidth="1"/>
    <col min="14311" max="14311" width="10.25" style="2" bestFit="1" customWidth="1"/>
    <col min="14312" max="14312" width="10.5" style="2" bestFit="1" customWidth="1"/>
    <col min="14313" max="14341" width="10.33203125" style="2" bestFit="1" customWidth="1"/>
    <col min="14342" max="14344" width="11.08203125" style="2" bestFit="1" customWidth="1"/>
    <col min="14345" max="14345" width="12.58203125" style="2" bestFit="1" customWidth="1"/>
    <col min="14346" max="14346" width="11.25" style="2" bestFit="1" customWidth="1"/>
    <col min="14347" max="14347" width="9.33203125" style="2" bestFit="1" customWidth="1"/>
    <col min="14348" max="14551" width="8" style="2"/>
    <col min="14552" max="14552" width="6.33203125" style="2" customWidth="1"/>
    <col min="14553" max="14553" width="28.08203125" style="2" customWidth="1"/>
    <col min="14554" max="14554" width="8.5" style="2" bestFit="1" customWidth="1"/>
    <col min="14555" max="14555" width="8.08203125" style="2" bestFit="1" customWidth="1"/>
    <col min="14556" max="14556" width="12.5" style="2" bestFit="1" customWidth="1"/>
    <col min="14557" max="14557" width="11.08203125" style="2" bestFit="1" customWidth="1"/>
    <col min="14558" max="14558" width="12.75" style="2" bestFit="1" customWidth="1"/>
    <col min="14559" max="14560" width="11.08203125" style="2" bestFit="1" customWidth="1"/>
    <col min="14561" max="14561" width="12.5" style="2" bestFit="1" customWidth="1"/>
    <col min="14562" max="14564" width="10.25" style="2" bestFit="1" customWidth="1"/>
    <col min="14565" max="14566" width="10.33203125" style="2" bestFit="1" customWidth="1"/>
    <col min="14567" max="14567" width="10.25" style="2" bestFit="1" customWidth="1"/>
    <col min="14568" max="14568" width="10.5" style="2" bestFit="1" customWidth="1"/>
    <col min="14569" max="14597" width="10.33203125" style="2" bestFit="1" customWidth="1"/>
    <col min="14598" max="14600" width="11.08203125" style="2" bestFit="1" customWidth="1"/>
    <col min="14601" max="14601" width="12.58203125" style="2" bestFit="1" customWidth="1"/>
    <col min="14602" max="14602" width="11.25" style="2" bestFit="1" customWidth="1"/>
    <col min="14603" max="14603" width="9.33203125" style="2" bestFit="1" customWidth="1"/>
    <col min="14604" max="14807" width="8" style="2"/>
    <col min="14808" max="14808" width="6.33203125" style="2" customWidth="1"/>
    <col min="14809" max="14809" width="28.08203125" style="2" customWidth="1"/>
    <col min="14810" max="14810" width="8.5" style="2" bestFit="1" customWidth="1"/>
    <col min="14811" max="14811" width="8.08203125" style="2" bestFit="1" customWidth="1"/>
    <col min="14812" max="14812" width="12.5" style="2" bestFit="1" customWidth="1"/>
    <col min="14813" max="14813" width="11.08203125" style="2" bestFit="1" customWidth="1"/>
    <col min="14814" max="14814" width="12.75" style="2" bestFit="1" customWidth="1"/>
    <col min="14815" max="14816" width="11.08203125" style="2" bestFit="1" customWidth="1"/>
    <col min="14817" max="14817" width="12.5" style="2" bestFit="1" customWidth="1"/>
    <col min="14818" max="14820" width="10.25" style="2" bestFit="1" customWidth="1"/>
    <col min="14821" max="14822" width="10.33203125" style="2" bestFit="1" customWidth="1"/>
    <col min="14823" max="14823" width="10.25" style="2" bestFit="1" customWidth="1"/>
    <col min="14824" max="14824" width="10.5" style="2" bestFit="1" customWidth="1"/>
    <col min="14825" max="14853" width="10.33203125" style="2" bestFit="1" customWidth="1"/>
    <col min="14854" max="14856" width="11.08203125" style="2" bestFit="1" customWidth="1"/>
    <col min="14857" max="14857" width="12.58203125" style="2" bestFit="1" customWidth="1"/>
    <col min="14858" max="14858" width="11.25" style="2" bestFit="1" customWidth="1"/>
    <col min="14859" max="14859" width="9.33203125" style="2" bestFit="1" customWidth="1"/>
    <col min="14860" max="15063" width="8" style="2"/>
    <col min="15064" max="15064" width="6.33203125" style="2" customWidth="1"/>
    <col min="15065" max="15065" width="28.08203125" style="2" customWidth="1"/>
    <col min="15066" max="15066" width="8.5" style="2" bestFit="1" customWidth="1"/>
    <col min="15067" max="15067" width="8.08203125" style="2" bestFit="1" customWidth="1"/>
    <col min="15068" max="15068" width="12.5" style="2" bestFit="1" customWidth="1"/>
    <col min="15069" max="15069" width="11.08203125" style="2" bestFit="1" customWidth="1"/>
    <col min="15070" max="15070" width="12.75" style="2" bestFit="1" customWidth="1"/>
    <col min="15071" max="15072" width="11.08203125" style="2" bestFit="1" customWidth="1"/>
    <col min="15073" max="15073" width="12.5" style="2" bestFit="1" customWidth="1"/>
    <col min="15074" max="15076" width="10.25" style="2" bestFit="1" customWidth="1"/>
    <col min="15077" max="15078" width="10.33203125" style="2" bestFit="1" customWidth="1"/>
    <col min="15079" max="15079" width="10.25" style="2" bestFit="1" customWidth="1"/>
    <col min="15080" max="15080" width="10.5" style="2" bestFit="1" customWidth="1"/>
    <col min="15081" max="15109" width="10.33203125" style="2" bestFit="1" customWidth="1"/>
    <col min="15110" max="15112" width="11.08203125" style="2" bestFit="1" customWidth="1"/>
    <col min="15113" max="15113" width="12.58203125" style="2" bestFit="1" customWidth="1"/>
    <col min="15114" max="15114" width="11.25" style="2" bestFit="1" customWidth="1"/>
    <col min="15115" max="15115" width="9.33203125" style="2" bestFit="1" customWidth="1"/>
    <col min="15116" max="15319" width="8" style="2"/>
    <col min="15320" max="15320" width="6.33203125" style="2" customWidth="1"/>
    <col min="15321" max="15321" width="28.08203125" style="2" customWidth="1"/>
    <col min="15322" max="15322" width="8.5" style="2" bestFit="1" customWidth="1"/>
    <col min="15323" max="15323" width="8.08203125" style="2" bestFit="1" customWidth="1"/>
    <col min="15324" max="15324" width="12.5" style="2" bestFit="1" customWidth="1"/>
    <col min="15325" max="15325" width="11.08203125" style="2" bestFit="1" customWidth="1"/>
    <col min="15326" max="15326" width="12.75" style="2" bestFit="1" customWidth="1"/>
    <col min="15327" max="15328" width="11.08203125" style="2" bestFit="1" customWidth="1"/>
    <col min="15329" max="15329" width="12.5" style="2" bestFit="1" customWidth="1"/>
    <col min="15330" max="15332" width="10.25" style="2" bestFit="1" customWidth="1"/>
    <col min="15333" max="15334" width="10.33203125" style="2" bestFit="1" customWidth="1"/>
    <col min="15335" max="15335" width="10.25" style="2" bestFit="1" customWidth="1"/>
    <col min="15336" max="15336" width="10.5" style="2" bestFit="1" customWidth="1"/>
    <col min="15337" max="15365" width="10.33203125" style="2" bestFit="1" customWidth="1"/>
    <col min="15366" max="15368" width="11.08203125" style="2" bestFit="1" customWidth="1"/>
    <col min="15369" max="15369" width="12.58203125" style="2" bestFit="1" customWidth="1"/>
    <col min="15370" max="15370" width="11.25" style="2" bestFit="1" customWidth="1"/>
    <col min="15371" max="15371" width="9.33203125" style="2" bestFit="1" customWidth="1"/>
    <col min="15372" max="15575" width="8" style="2"/>
    <col min="15576" max="15576" width="6.33203125" style="2" customWidth="1"/>
    <col min="15577" max="15577" width="28.08203125" style="2" customWidth="1"/>
    <col min="15578" max="15578" width="8.5" style="2" bestFit="1" customWidth="1"/>
    <col min="15579" max="15579" width="8.08203125" style="2" bestFit="1" customWidth="1"/>
    <col min="15580" max="15580" width="12.5" style="2" bestFit="1" customWidth="1"/>
    <col min="15581" max="15581" width="11.08203125" style="2" bestFit="1" customWidth="1"/>
    <col min="15582" max="15582" width="12.75" style="2" bestFit="1" customWidth="1"/>
    <col min="15583" max="15584" width="11.08203125" style="2" bestFit="1" customWidth="1"/>
    <col min="15585" max="15585" width="12.5" style="2" bestFit="1" customWidth="1"/>
    <col min="15586" max="15588" width="10.25" style="2" bestFit="1" customWidth="1"/>
    <col min="15589" max="15590" width="10.33203125" style="2" bestFit="1" customWidth="1"/>
    <col min="15591" max="15591" width="10.25" style="2" bestFit="1" customWidth="1"/>
    <col min="15592" max="15592" width="10.5" style="2" bestFit="1" customWidth="1"/>
    <col min="15593" max="15621" width="10.33203125" style="2" bestFit="1" customWidth="1"/>
    <col min="15622" max="15624" width="11.08203125" style="2" bestFit="1" customWidth="1"/>
    <col min="15625" max="15625" width="12.58203125" style="2" bestFit="1" customWidth="1"/>
    <col min="15626" max="15626" width="11.25" style="2" bestFit="1" customWidth="1"/>
    <col min="15627" max="15627" width="9.33203125" style="2" bestFit="1" customWidth="1"/>
    <col min="15628" max="15831" width="8" style="2"/>
    <col min="15832" max="15832" width="6.33203125" style="2" customWidth="1"/>
    <col min="15833" max="15833" width="28.08203125" style="2" customWidth="1"/>
    <col min="15834" max="15834" width="8.5" style="2" bestFit="1" customWidth="1"/>
    <col min="15835" max="15835" width="8.08203125" style="2" bestFit="1" customWidth="1"/>
    <col min="15836" max="15836" width="12.5" style="2" bestFit="1" customWidth="1"/>
    <col min="15837" max="15837" width="11.08203125" style="2" bestFit="1" customWidth="1"/>
    <col min="15838" max="15838" width="12.75" style="2" bestFit="1" customWidth="1"/>
    <col min="15839" max="15840" width="11.08203125" style="2" bestFit="1" customWidth="1"/>
    <col min="15841" max="15841" width="12.5" style="2" bestFit="1" customWidth="1"/>
    <col min="15842" max="15844" width="10.25" style="2" bestFit="1" customWidth="1"/>
    <col min="15845" max="15846" width="10.33203125" style="2" bestFit="1" customWidth="1"/>
    <col min="15847" max="15847" width="10.25" style="2" bestFit="1" customWidth="1"/>
    <col min="15848" max="15848" width="10.5" style="2" bestFit="1" customWidth="1"/>
    <col min="15849" max="15877" width="10.33203125" style="2" bestFit="1" customWidth="1"/>
    <col min="15878" max="15880" width="11.08203125" style="2" bestFit="1" customWidth="1"/>
    <col min="15881" max="15881" width="12.58203125" style="2" bestFit="1" customWidth="1"/>
    <col min="15882" max="15882" width="11.25" style="2" bestFit="1" customWidth="1"/>
    <col min="15883" max="15883" width="9.33203125" style="2" bestFit="1" customWidth="1"/>
    <col min="15884" max="16087" width="8" style="2"/>
    <col min="16088" max="16088" width="6.33203125" style="2" customWidth="1"/>
    <col min="16089" max="16089" width="28.08203125" style="2" customWidth="1"/>
    <col min="16090" max="16090" width="8.5" style="2" bestFit="1" customWidth="1"/>
    <col min="16091" max="16091" width="8.08203125" style="2" bestFit="1" customWidth="1"/>
    <col min="16092" max="16092" width="12.5" style="2" bestFit="1" customWidth="1"/>
    <col min="16093" max="16093" width="11.08203125" style="2" bestFit="1" customWidth="1"/>
    <col min="16094" max="16094" width="12.75" style="2" bestFit="1" customWidth="1"/>
    <col min="16095" max="16096" width="11.08203125" style="2" bestFit="1" customWidth="1"/>
    <col min="16097" max="16097" width="12.5" style="2" bestFit="1" customWidth="1"/>
    <col min="16098" max="16100" width="10.25" style="2" bestFit="1" customWidth="1"/>
    <col min="16101" max="16102" width="10.33203125" style="2" bestFit="1" customWidth="1"/>
    <col min="16103" max="16103" width="10.25" style="2" bestFit="1" customWidth="1"/>
    <col min="16104" max="16104" width="10.5" style="2" bestFit="1" customWidth="1"/>
    <col min="16105" max="16133" width="10.33203125" style="2" bestFit="1" customWidth="1"/>
    <col min="16134" max="16136" width="11.08203125" style="2" bestFit="1" customWidth="1"/>
    <col min="16137" max="16137" width="12.58203125" style="2" bestFit="1" customWidth="1"/>
    <col min="16138" max="16138" width="11.25" style="2" bestFit="1" customWidth="1"/>
    <col min="16139" max="16139" width="9.33203125" style="2" bestFit="1" customWidth="1"/>
    <col min="16140" max="16384" width="8" style="2"/>
  </cols>
  <sheetData>
    <row r="1" spans="1:10" ht="13">
      <c r="A1" s="318" t="s">
        <v>107</v>
      </c>
      <c r="B1" s="318"/>
      <c r="C1" s="318"/>
      <c r="D1" s="318"/>
      <c r="E1" s="318"/>
      <c r="F1" s="318"/>
      <c r="G1" s="318"/>
      <c r="H1" s="318"/>
      <c r="I1" s="318"/>
      <c r="J1" s="318"/>
    </row>
    <row r="2" spans="1:10">
      <c r="A2" s="319"/>
      <c r="B2" s="319"/>
      <c r="C2" s="319"/>
      <c r="D2" s="319"/>
      <c r="E2" s="319"/>
      <c r="F2" s="319"/>
      <c r="G2" s="319"/>
      <c r="H2" s="319"/>
      <c r="I2" s="319"/>
      <c r="J2" s="319"/>
    </row>
    <row r="3" spans="1:10" ht="31.5" customHeight="1">
      <c r="A3" s="314" t="s">
        <v>4</v>
      </c>
      <c r="B3" s="314"/>
      <c r="C3" s="320" t="s">
        <v>108</v>
      </c>
      <c r="D3" s="321"/>
      <c r="E3" s="321"/>
      <c r="F3" s="321"/>
      <c r="G3" s="321"/>
      <c r="H3" s="321"/>
      <c r="I3" s="321"/>
      <c r="J3" s="322"/>
    </row>
    <row r="4" spans="1:10" ht="13">
      <c r="A4" s="314" t="s">
        <v>5</v>
      </c>
      <c r="B4" s="314"/>
      <c r="C4" s="323" t="s">
        <v>109</v>
      </c>
      <c r="D4" s="314"/>
      <c r="E4" s="314"/>
      <c r="F4" s="314"/>
      <c r="G4" s="314"/>
      <c r="H4" s="314"/>
      <c r="I4" s="314"/>
      <c r="J4" s="314"/>
    </row>
    <row r="5" spans="1:10">
      <c r="A5" s="311"/>
      <c r="B5" s="311"/>
      <c r="C5" s="311"/>
      <c r="D5" s="311"/>
      <c r="E5" s="311"/>
      <c r="F5" s="311"/>
      <c r="G5" s="311"/>
      <c r="H5" s="311"/>
      <c r="I5" s="311"/>
      <c r="J5" s="311"/>
    </row>
    <row r="6" spans="1:10" ht="13">
      <c r="A6" s="312" t="s">
        <v>110</v>
      </c>
      <c r="B6" s="313"/>
      <c r="C6" s="314" t="s">
        <v>111</v>
      </c>
      <c r="D6" s="314"/>
      <c r="E6" s="314"/>
      <c r="F6" s="314"/>
      <c r="G6" s="315" t="s">
        <v>112</v>
      </c>
      <c r="H6" s="316"/>
      <c r="I6" s="317"/>
      <c r="J6" s="314" t="s">
        <v>113</v>
      </c>
    </row>
    <row r="7" spans="1:10" ht="26">
      <c r="A7" s="313"/>
      <c r="B7" s="313"/>
      <c r="C7" s="3" t="s">
        <v>114</v>
      </c>
      <c r="D7" s="3" t="s">
        <v>115</v>
      </c>
      <c r="E7" s="3" t="s">
        <v>116</v>
      </c>
      <c r="F7" s="4" t="s">
        <v>113</v>
      </c>
      <c r="G7" s="5" t="s">
        <v>117</v>
      </c>
      <c r="H7" s="5" t="s">
        <v>118</v>
      </c>
      <c r="I7" s="4" t="s">
        <v>119</v>
      </c>
      <c r="J7" s="314"/>
    </row>
    <row r="8" spans="1:10" ht="13">
      <c r="A8" s="6"/>
      <c r="B8" s="7" t="s">
        <v>120</v>
      </c>
      <c r="C8" s="8"/>
      <c r="D8" s="8"/>
      <c r="E8" s="8"/>
      <c r="F8" s="9">
        <f>SUM(F9:F12)</f>
        <v>138500</v>
      </c>
      <c r="G8" s="9">
        <f>SUM(G9:G12)</f>
        <v>138500</v>
      </c>
      <c r="H8" s="9">
        <f>SUM(H9:H12)</f>
        <v>0</v>
      </c>
      <c r="I8" s="9">
        <f>SUM(I9:I12)</f>
        <v>0</v>
      </c>
      <c r="J8" s="10">
        <f>SUM(J9:J12)</f>
        <v>138500</v>
      </c>
    </row>
    <row r="9" spans="1:10" ht="14.25" customHeight="1">
      <c r="A9" s="304" t="s">
        <v>121</v>
      </c>
      <c r="B9" s="12" t="s">
        <v>122</v>
      </c>
      <c r="C9" s="13">
        <v>18</v>
      </c>
      <c r="D9" s="13" t="s">
        <v>123</v>
      </c>
      <c r="E9" s="14">
        <v>2500</v>
      </c>
      <c r="F9" s="14">
        <f>E9*C9</f>
        <v>45000</v>
      </c>
      <c r="G9" s="14">
        <f>F9</f>
        <v>45000</v>
      </c>
      <c r="H9" s="14"/>
      <c r="I9" s="14"/>
      <c r="J9" s="15">
        <f>SUM(G9:I9)</f>
        <v>45000</v>
      </c>
    </row>
    <row r="10" spans="1:10" ht="14.25" customHeight="1">
      <c r="A10" s="305"/>
      <c r="B10" s="12" t="s">
        <v>124</v>
      </c>
      <c r="C10" s="13">
        <v>18</v>
      </c>
      <c r="D10" s="13" t="s">
        <v>123</v>
      </c>
      <c r="E10" s="14">
        <v>1500</v>
      </c>
      <c r="F10" s="14">
        <f>E10*C10</f>
        <v>27000</v>
      </c>
      <c r="G10" s="14">
        <f t="shared" ref="G10:G12" si="0">F10</f>
        <v>27000</v>
      </c>
      <c r="H10" s="14"/>
      <c r="I10" s="14"/>
      <c r="J10" s="15">
        <f t="shared" ref="J10:J12" si="1">SUM(G10:I10)</f>
        <v>27000</v>
      </c>
    </row>
    <row r="11" spans="1:10" ht="14.25" customHeight="1">
      <c r="A11" s="305"/>
      <c r="B11" s="12" t="s">
        <v>125</v>
      </c>
      <c r="C11" s="13">
        <v>16</v>
      </c>
      <c r="D11" s="13" t="s">
        <v>123</v>
      </c>
      <c r="E11" s="14">
        <v>3500</v>
      </c>
      <c r="F11" s="14">
        <f>E11*C11</f>
        <v>56000</v>
      </c>
      <c r="G11" s="14">
        <f t="shared" si="0"/>
        <v>56000</v>
      </c>
      <c r="H11" s="14"/>
      <c r="I11" s="14"/>
      <c r="J11" s="15">
        <f t="shared" si="1"/>
        <v>56000</v>
      </c>
    </row>
    <row r="12" spans="1:10" ht="14.25" customHeight="1">
      <c r="A12" s="306"/>
      <c r="B12" s="12" t="s">
        <v>126</v>
      </c>
      <c r="C12" s="13">
        <v>7</v>
      </c>
      <c r="D12" s="13" t="s">
        <v>123</v>
      </c>
      <c r="E12" s="14">
        <v>1500</v>
      </c>
      <c r="F12" s="14">
        <f>E12*C12</f>
        <v>10500</v>
      </c>
      <c r="G12" s="14">
        <f t="shared" si="0"/>
        <v>10500</v>
      </c>
      <c r="H12" s="14"/>
      <c r="I12" s="14"/>
      <c r="J12" s="15">
        <f t="shared" si="1"/>
        <v>10500</v>
      </c>
    </row>
    <row r="13" spans="1:10" ht="26">
      <c r="A13" s="6"/>
      <c r="B13" s="7" t="s">
        <v>127</v>
      </c>
      <c r="C13" s="8"/>
      <c r="D13" s="8"/>
      <c r="E13" s="9"/>
      <c r="F13" s="9">
        <f>SUM(F14:F22)</f>
        <v>15660</v>
      </c>
      <c r="G13" s="9">
        <f t="shared" ref="G13:J13" si="2">SUM(G14:G22)</f>
        <v>15660</v>
      </c>
      <c r="H13" s="9">
        <f t="shared" si="2"/>
        <v>0</v>
      </c>
      <c r="I13" s="9">
        <f t="shared" si="2"/>
        <v>0</v>
      </c>
      <c r="J13" s="9">
        <f t="shared" si="2"/>
        <v>15660</v>
      </c>
    </row>
    <row r="14" spans="1:10" ht="14.25" customHeight="1">
      <c r="A14" s="308" t="s">
        <v>128</v>
      </c>
      <c r="B14" s="16" t="s">
        <v>129</v>
      </c>
      <c r="C14" s="17">
        <v>18</v>
      </c>
      <c r="D14" s="13" t="s">
        <v>130</v>
      </c>
      <c r="E14" s="14">
        <v>600</v>
      </c>
      <c r="F14" s="14">
        <f t="shared" ref="F14:F22" si="3">E14*C14</f>
        <v>10800</v>
      </c>
      <c r="G14" s="14">
        <f>F14</f>
        <v>10800</v>
      </c>
      <c r="H14" s="14"/>
      <c r="I14" s="14"/>
      <c r="J14" s="15">
        <f t="shared" ref="J14:J22" si="4">SUM(G14:I14)</f>
        <v>10800</v>
      </c>
    </row>
    <row r="15" spans="1:10" ht="14.25" customHeight="1">
      <c r="A15" s="309"/>
      <c r="B15" s="16" t="s">
        <v>131</v>
      </c>
      <c r="C15" s="17">
        <v>0</v>
      </c>
      <c r="D15" s="13" t="s">
        <v>130</v>
      </c>
      <c r="E15" s="14">
        <v>0</v>
      </c>
      <c r="F15" s="14">
        <f t="shared" si="3"/>
        <v>0</v>
      </c>
      <c r="G15" s="14">
        <f t="shared" ref="G15:G22" si="5">F15</f>
        <v>0</v>
      </c>
      <c r="H15" s="14"/>
      <c r="I15" s="14"/>
      <c r="J15" s="15">
        <f t="shared" si="4"/>
        <v>0</v>
      </c>
    </row>
    <row r="16" spans="1:10" ht="14.25" customHeight="1">
      <c r="A16" s="309"/>
      <c r="B16" s="16" t="s">
        <v>132</v>
      </c>
      <c r="C16" s="17">
        <v>18</v>
      </c>
      <c r="D16" s="13" t="s">
        <v>130</v>
      </c>
      <c r="E16" s="14">
        <v>80</v>
      </c>
      <c r="F16" s="14">
        <f t="shared" si="3"/>
        <v>1440</v>
      </c>
      <c r="G16" s="14">
        <f t="shared" si="5"/>
        <v>1440</v>
      </c>
      <c r="H16" s="14"/>
      <c r="I16" s="14"/>
      <c r="J16" s="15">
        <f t="shared" si="4"/>
        <v>1440</v>
      </c>
    </row>
    <row r="17" spans="1:10" ht="14.25" customHeight="1">
      <c r="A17" s="309"/>
      <c r="B17" s="16" t="s">
        <v>105</v>
      </c>
      <c r="C17" s="17">
        <v>18</v>
      </c>
      <c r="D17" s="13" t="s">
        <v>130</v>
      </c>
      <c r="E17" s="14">
        <v>40</v>
      </c>
      <c r="F17" s="14">
        <f t="shared" si="3"/>
        <v>720</v>
      </c>
      <c r="G17" s="14">
        <f t="shared" si="5"/>
        <v>720</v>
      </c>
      <c r="H17" s="14"/>
      <c r="I17" s="14"/>
      <c r="J17" s="15">
        <f t="shared" si="4"/>
        <v>720</v>
      </c>
    </row>
    <row r="18" spans="1:10" ht="14.25" customHeight="1">
      <c r="A18" s="309"/>
      <c r="B18" s="16" t="s">
        <v>133</v>
      </c>
      <c r="C18" s="17">
        <v>0</v>
      </c>
      <c r="D18" s="13"/>
      <c r="E18" s="14"/>
      <c r="F18" s="14"/>
      <c r="G18" s="14">
        <f t="shared" si="5"/>
        <v>0</v>
      </c>
      <c r="H18" s="14"/>
      <c r="I18" s="14"/>
      <c r="J18" s="15">
        <f t="shared" si="4"/>
        <v>0</v>
      </c>
    </row>
    <row r="19" spans="1:10" ht="25">
      <c r="A19" s="309"/>
      <c r="B19" s="16" t="s">
        <v>134</v>
      </c>
      <c r="C19" s="17">
        <v>18</v>
      </c>
      <c r="D19" s="13" t="s">
        <v>135</v>
      </c>
      <c r="E19" s="14">
        <v>75</v>
      </c>
      <c r="F19" s="14">
        <f t="shared" si="3"/>
        <v>1350</v>
      </c>
      <c r="G19" s="14">
        <f t="shared" si="5"/>
        <v>1350</v>
      </c>
      <c r="H19" s="14"/>
      <c r="I19" s="14"/>
      <c r="J19" s="15">
        <f t="shared" si="4"/>
        <v>1350</v>
      </c>
    </row>
    <row r="20" spans="1:10">
      <c r="A20" s="309"/>
      <c r="B20" s="16" t="s">
        <v>136</v>
      </c>
      <c r="C20" s="17">
        <v>0</v>
      </c>
      <c r="D20" s="13" t="s">
        <v>123</v>
      </c>
      <c r="E20" s="14">
        <v>0</v>
      </c>
      <c r="F20" s="14">
        <f t="shared" si="3"/>
        <v>0</v>
      </c>
      <c r="G20" s="14">
        <f t="shared" si="5"/>
        <v>0</v>
      </c>
      <c r="H20" s="14"/>
      <c r="I20" s="14"/>
      <c r="J20" s="15">
        <f t="shared" si="4"/>
        <v>0</v>
      </c>
    </row>
    <row r="21" spans="1:10">
      <c r="A21" s="309"/>
      <c r="B21" s="16" t="s">
        <v>137</v>
      </c>
      <c r="C21" s="17">
        <v>18</v>
      </c>
      <c r="D21" s="13" t="s">
        <v>130</v>
      </c>
      <c r="E21" s="74">
        <v>75</v>
      </c>
      <c r="F21" s="74">
        <f t="shared" si="3"/>
        <v>1350</v>
      </c>
      <c r="G21" s="74">
        <f t="shared" si="5"/>
        <v>1350</v>
      </c>
      <c r="H21" s="74"/>
      <c r="I21" s="74"/>
      <c r="J21" s="75">
        <f t="shared" si="4"/>
        <v>1350</v>
      </c>
    </row>
    <row r="22" spans="1:10" ht="14.25" customHeight="1">
      <c r="A22" s="310"/>
      <c r="B22" s="16" t="s">
        <v>138</v>
      </c>
      <c r="C22" s="17">
        <v>0</v>
      </c>
      <c r="D22" s="13" t="s">
        <v>130</v>
      </c>
      <c r="E22" s="14">
        <v>0</v>
      </c>
      <c r="F22" s="14">
        <f t="shared" si="3"/>
        <v>0</v>
      </c>
      <c r="G22" s="14">
        <f t="shared" si="5"/>
        <v>0</v>
      </c>
      <c r="H22" s="14"/>
      <c r="I22" s="14"/>
      <c r="J22" s="15">
        <f t="shared" si="4"/>
        <v>0</v>
      </c>
    </row>
    <row r="23" spans="1:10" ht="13">
      <c r="A23" s="19"/>
      <c r="B23" s="20" t="s">
        <v>139</v>
      </c>
      <c r="C23" s="13"/>
      <c r="D23" s="13"/>
      <c r="E23" s="14"/>
      <c r="F23" s="9">
        <f>SUM(F24:F26)</f>
        <v>31800</v>
      </c>
      <c r="G23" s="9">
        <f t="shared" ref="G23:J23" si="6">SUM(G24)</f>
        <v>0</v>
      </c>
      <c r="H23" s="9">
        <f>SUM(H24:H26)</f>
        <v>31800</v>
      </c>
      <c r="I23" s="9">
        <f t="shared" si="6"/>
        <v>0</v>
      </c>
      <c r="J23" s="9">
        <f t="shared" si="6"/>
        <v>10800</v>
      </c>
    </row>
    <row r="24" spans="1:10" ht="14">
      <c r="A24" s="18" t="s">
        <v>93</v>
      </c>
      <c r="B24" s="16" t="s">
        <v>140</v>
      </c>
      <c r="C24" s="13">
        <v>18</v>
      </c>
      <c r="D24" s="13" t="s">
        <v>141</v>
      </c>
      <c r="E24" s="14">
        <v>600</v>
      </c>
      <c r="F24" s="14">
        <f>E24*C24</f>
        <v>10800</v>
      </c>
      <c r="G24" s="14"/>
      <c r="H24" s="14">
        <f>F24</f>
        <v>10800</v>
      </c>
      <c r="I24" s="14"/>
      <c r="J24" s="15">
        <f>SUM(G24:I24)</f>
        <v>10800</v>
      </c>
    </row>
    <row r="25" spans="1:10" ht="14">
      <c r="A25" s="18" t="s">
        <v>93</v>
      </c>
      <c r="B25" s="16" t="s">
        <v>142</v>
      </c>
      <c r="C25" s="13">
        <v>1</v>
      </c>
      <c r="D25" s="13" t="s">
        <v>143</v>
      </c>
      <c r="E25" s="14">
        <v>3000</v>
      </c>
      <c r="F25" s="14">
        <f>E25*C25</f>
        <v>3000</v>
      </c>
      <c r="G25" s="14"/>
      <c r="H25" s="14">
        <f>F25</f>
        <v>3000</v>
      </c>
      <c r="I25" s="14"/>
      <c r="J25" s="15"/>
    </row>
    <row r="26" spans="1:10" ht="25">
      <c r="A26" s="18" t="s">
        <v>144</v>
      </c>
      <c r="B26" s="16" t="s">
        <v>145</v>
      </c>
      <c r="C26" s="13">
        <v>18</v>
      </c>
      <c r="D26" s="13" t="s">
        <v>141</v>
      </c>
      <c r="E26" s="14">
        <v>1000</v>
      </c>
      <c r="F26" s="14">
        <f>E26*C26</f>
        <v>18000</v>
      </c>
      <c r="G26" s="14"/>
      <c r="H26" s="14">
        <f>F26</f>
        <v>18000</v>
      </c>
      <c r="I26" s="14"/>
      <c r="J26" s="15"/>
    </row>
    <row r="27" spans="1:10" ht="13">
      <c r="A27" s="19"/>
      <c r="B27" s="21" t="s">
        <v>146</v>
      </c>
      <c r="C27" s="13"/>
      <c r="D27" s="13"/>
      <c r="E27" s="14"/>
      <c r="F27" s="9">
        <f>SUM(F28,F33,F39,F44,F52,)</f>
        <v>398423.5</v>
      </c>
      <c r="G27" s="9">
        <f t="shared" ref="G27:J27" si="7">SUM(G28,G33,G39,G44,G52,)</f>
        <v>195723.5</v>
      </c>
      <c r="H27" s="9">
        <f t="shared" si="7"/>
        <v>34700</v>
      </c>
      <c r="I27" s="9">
        <f t="shared" si="7"/>
        <v>168000</v>
      </c>
      <c r="J27" s="9">
        <f t="shared" si="7"/>
        <v>398423.5</v>
      </c>
    </row>
    <row r="28" spans="1:10" ht="52">
      <c r="A28" s="19"/>
      <c r="B28" s="22" t="s">
        <v>147</v>
      </c>
      <c r="C28" s="13"/>
      <c r="D28" s="13"/>
      <c r="E28" s="14"/>
      <c r="F28" s="9">
        <f>SUM(F29:F32)</f>
        <v>208100</v>
      </c>
      <c r="G28" s="9">
        <f t="shared" ref="G28:J28" si="8">SUM(G29:G32)</f>
        <v>40100</v>
      </c>
      <c r="H28" s="9">
        <f t="shared" si="8"/>
        <v>0</v>
      </c>
      <c r="I28" s="9">
        <f t="shared" si="8"/>
        <v>168000</v>
      </c>
      <c r="J28" s="9">
        <f t="shared" si="8"/>
        <v>208100</v>
      </c>
    </row>
    <row r="29" spans="1:10" ht="39">
      <c r="A29" s="18" t="s">
        <v>148</v>
      </c>
      <c r="B29" s="36" t="s">
        <v>149</v>
      </c>
      <c r="C29" s="13">
        <v>5</v>
      </c>
      <c r="D29" s="13" t="s">
        <v>123</v>
      </c>
      <c r="E29" s="74">
        <v>70</v>
      </c>
      <c r="F29" s="74">
        <f t="shared" ref="F29:F32" si="9">E29*C29</f>
        <v>350</v>
      </c>
      <c r="G29" s="74">
        <f>F29</f>
        <v>350</v>
      </c>
      <c r="H29" s="74"/>
      <c r="I29" s="74"/>
      <c r="J29" s="75">
        <f t="shared" ref="J29:J32" si="10">SUM(G29:I29)</f>
        <v>350</v>
      </c>
    </row>
    <row r="30" spans="1:10" ht="52">
      <c r="A30" s="18" t="s">
        <v>150</v>
      </c>
      <c r="B30" s="36" t="s">
        <v>151</v>
      </c>
      <c r="C30" s="13">
        <v>75</v>
      </c>
      <c r="D30" s="13" t="s">
        <v>17</v>
      </c>
      <c r="E30" s="14">
        <v>500</v>
      </c>
      <c r="F30" s="14">
        <f t="shared" si="9"/>
        <v>37500</v>
      </c>
      <c r="G30" s="14">
        <f>F30</f>
        <v>37500</v>
      </c>
      <c r="H30" s="14"/>
      <c r="I30" s="14"/>
      <c r="J30" s="15">
        <f t="shared" si="10"/>
        <v>37500</v>
      </c>
    </row>
    <row r="31" spans="1:10" s="27" customFormat="1" ht="52">
      <c r="A31" s="23" t="s">
        <v>92</v>
      </c>
      <c r="B31" s="36" t="s">
        <v>152</v>
      </c>
      <c r="C31" s="24">
        <f>8*7*30</f>
        <v>1680</v>
      </c>
      <c r="D31" s="24" t="s">
        <v>92</v>
      </c>
      <c r="E31" s="25">
        <v>100</v>
      </c>
      <c r="F31" s="25">
        <f t="shared" si="9"/>
        <v>168000</v>
      </c>
      <c r="G31" s="25"/>
      <c r="H31" s="25"/>
      <c r="I31" s="25">
        <f>F31</f>
        <v>168000</v>
      </c>
      <c r="J31" s="15">
        <f t="shared" si="10"/>
        <v>168000</v>
      </c>
    </row>
    <row r="32" spans="1:10" ht="39">
      <c r="A32" s="18" t="s">
        <v>101</v>
      </c>
      <c r="B32" s="36" t="s">
        <v>153</v>
      </c>
      <c r="C32" s="13">
        <f>15*5</f>
        <v>75</v>
      </c>
      <c r="D32" s="13" t="s">
        <v>154</v>
      </c>
      <c r="E32" s="14">
        <v>30</v>
      </c>
      <c r="F32" s="14">
        <f t="shared" si="9"/>
        <v>2250</v>
      </c>
      <c r="G32" s="14">
        <f>F32</f>
        <v>2250</v>
      </c>
      <c r="H32" s="14"/>
      <c r="I32" s="14"/>
      <c r="J32" s="15">
        <f t="shared" si="10"/>
        <v>2250</v>
      </c>
    </row>
    <row r="33" spans="1:11" ht="91">
      <c r="A33" s="6"/>
      <c r="B33" s="22" t="s">
        <v>155</v>
      </c>
      <c r="C33" s="8"/>
      <c r="D33" s="8"/>
      <c r="E33" s="9"/>
      <c r="F33" s="9">
        <f>SUM(F34:F38)</f>
        <v>131723.5</v>
      </c>
      <c r="G33" s="9">
        <f t="shared" ref="G33:J33" si="11">SUM(G34:G38)</f>
        <v>97023.5</v>
      </c>
      <c r="H33" s="9">
        <f t="shared" si="11"/>
        <v>34700</v>
      </c>
      <c r="I33" s="9">
        <f t="shared" si="11"/>
        <v>0</v>
      </c>
      <c r="J33" s="9">
        <f t="shared" si="11"/>
        <v>131723.5</v>
      </c>
    </row>
    <row r="34" spans="1:11" ht="39">
      <c r="A34" s="18" t="s">
        <v>92</v>
      </c>
      <c r="B34" s="37" t="s">
        <v>156</v>
      </c>
      <c r="C34" s="13">
        <v>5</v>
      </c>
      <c r="D34" s="13" t="s">
        <v>92</v>
      </c>
      <c r="E34" s="14">
        <v>100</v>
      </c>
      <c r="F34" s="14">
        <f>E34*C34</f>
        <v>500</v>
      </c>
      <c r="G34" s="14"/>
      <c r="H34" s="14">
        <f>F34</f>
        <v>500</v>
      </c>
      <c r="I34" s="14"/>
      <c r="J34" s="15">
        <f t="shared" ref="J34:J38" si="12">SUM(G34:I34)</f>
        <v>500</v>
      </c>
      <c r="K34" s="11"/>
    </row>
    <row r="35" spans="1:11" ht="65">
      <c r="A35" s="18" t="s">
        <v>99</v>
      </c>
      <c r="B35" s="37" t="s">
        <v>157</v>
      </c>
      <c r="C35" s="13">
        <v>1</v>
      </c>
      <c r="D35" s="13" t="s">
        <v>143</v>
      </c>
      <c r="E35" s="14">
        <f>'Anexo 2. Vivero'!G34-'Anexo 2. Vivero'!G33</f>
        <v>73948.5</v>
      </c>
      <c r="F35" s="14">
        <f t="shared" ref="F35:F38" si="13">E35*C35</f>
        <v>73948.5</v>
      </c>
      <c r="G35" s="14">
        <f>'Anexo 2. Vivero'!H31+'Anexo 2. Vivero'!H32</f>
        <v>66448.5</v>
      </c>
      <c r="H35" s="14">
        <f>'Anexo 2. Vivero'!I30</f>
        <v>7500</v>
      </c>
      <c r="I35" s="14"/>
      <c r="J35" s="15">
        <f t="shared" si="12"/>
        <v>73948.5</v>
      </c>
      <c r="K35" s="11"/>
    </row>
    <row r="36" spans="1:11" ht="26">
      <c r="A36" s="18" t="s">
        <v>99</v>
      </c>
      <c r="B36" s="36" t="s">
        <v>158</v>
      </c>
      <c r="C36" s="13">
        <v>1</v>
      </c>
      <c r="D36" s="13" t="s">
        <v>143</v>
      </c>
      <c r="E36" s="14">
        <f>'Anexo 2. Vivero'!G24-'Anexo 2. Vivero'!G4</f>
        <v>31475</v>
      </c>
      <c r="F36" s="14">
        <f t="shared" si="13"/>
        <v>31475</v>
      </c>
      <c r="G36" s="14">
        <f>'Anexo 2. Vivero'!H10+'Anexo 2. Vivero'!H20</f>
        <v>15575</v>
      </c>
      <c r="H36" s="14">
        <f>'Anexo 2. Vivero'!I14+'Anexo 2. Vivero'!I20</f>
        <v>15900</v>
      </c>
      <c r="I36" s="14"/>
      <c r="J36" s="15">
        <f t="shared" si="12"/>
        <v>31475</v>
      </c>
      <c r="K36" s="11"/>
    </row>
    <row r="37" spans="1:11" ht="39">
      <c r="A37" s="18" t="s">
        <v>92</v>
      </c>
      <c r="B37" s="36" t="s">
        <v>159</v>
      </c>
      <c r="C37" s="13">
        <v>108</v>
      </c>
      <c r="D37" s="13" t="s">
        <v>143</v>
      </c>
      <c r="E37" s="14">
        <v>100</v>
      </c>
      <c r="F37" s="14">
        <f t="shared" si="13"/>
        <v>10800</v>
      </c>
      <c r="G37" s="14"/>
      <c r="H37" s="14">
        <f>F37</f>
        <v>10800</v>
      </c>
      <c r="I37" s="14"/>
      <c r="J37" s="15">
        <f t="shared" si="12"/>
        <v>10800</v>
      </c>
      <c r="K37" s="11"/>
    </row>
    <row r="38" spans="1:11" ht="169">
      <c r="A38" s="18" t="s">
        <v>99</v>
      </c>
      <c r="B38" s="76" t="s">
        <v>160</v>
      </c>
      <c r="C38" s="13">
        <v>1</v>
      </c>
      <c r="D38" s="13" t="s">
        <v>161</v>
      </c>
      <c r="E38" s="14">
        <f>'Anexo 2. Vivero'!G33</f>
        <v>15000</v>
      </c>
      <c r="F38" s="14">
        <f t="shared" si="13"/>
        <v>15000</v>
      </c>
      <c r="G38" s="14">
        <f>F38</f>
        <v>15000</v>
      </c>
      <c r="H38" s="14"/>
      <c r="I38" s="14"/>
      <c r="J38" s="15">
        <f t="shared" si="12"/>
        <v>15000</v>
      </c>
      <c r="K38" s="11"/>
    </row>
    <row r="39" spans="1:11" ht="78">
      <c r="A39" s="6"/>
      <c r="B39" s="22" t="s">
        <v>162</v>
      </c>
      <c r="C39" s="8"/>
      <c r="D39" s="8"/>
      <c r="E39" s="9"/>
      <c r="F39" s="9">
        <f>SUM(F40:F43)</f>
        <v>44250</v>
      </c>
      <c r="G39" s="9">
        <f t="shared" ref="G39:I39" si="14">SUM(G40:G43)</f>
        <v>44250</v>
      </c>
      <c r="H39" s="9">
        <f t="shared" si="14"/>
        <v>0</v>
      </c>
      <c r="I39" s="9">
        <f t="shared" si="14"/>
        <v>0</v>
      </c>
      <c r="J39" s="9">
        <f t="shared" ref="J39" si="15">SUM(J40:J43)</f>
        <v>44250</v>
      </c>
    </row>
    <row r="40" spans="1:11" s="27" customFormat="1" ht="39">
      <c r="A40" s="70" t="s">
        <v>148</v>
      </c>
      <c r="B40" s="76" t="s">
        <v>163</v>
      </c>
      <c r="C40" s="24">
        <v>12</v>
      </c>
      <c r="D40" s="24" t="s">
        <v>123</v>
      </c>
      <c r="E40" s="25">
        <v>250</v>
      </c>
      <c r="F40" s="25">
        <f t="shared" ref="F40:F43" si="16">E40*C40</f>
        <v>3000</v>
      </c>
      <c r="G40" s="25">
        <f>F40</f>
        <v>3000</v>
      </c>
      <c r="H40" s="25"/>
      <c r="I40" s="25"/>
      <c r="J40" s="26">
        <f t="shared" ref="J40:J43" si="17">SUM(G40:I40)</f>
        <v>3000</v>
      </c>
    </row>
    <row r="41" spans="1:11" ht="52">
      <c r="A41" s="18" t="s">
        <v>164</v>
      </c>
      <c r="B41" s="76" t="s">
        <v>165</v>
      </c>
      <c r="C41" s="13">
        <v>12</v>
      </c>
      <c r="D41" s="24" t="s">
        <v>123</v>
      </c>
      <c r="E41" s="14">
        <v>0</v>
      </c>
      <c r="F41" s="14">
        <f t="shared" si="16"/>
        <v>0</v>
      </c>
      <c r="G41" s="14"/>
      <c r="H41" s="14"/>
      <c r="I41" s="14"/>
      <c r="J41" s="26">
        <f t="shared" si="17"/>
        <v>0</v>
      </c>
    </row>
    <row r="42" spans="1:11" ht="52">
      <c r="A42" s="18" t="s">
        <v>99</v>
      </c>
      <c r="B42" s="76" t="s">
        <v>166</v>
      </c>
      <c r="C42" s="13">
        <v>30000</v>
      </c>
      <c r="D42" s="13" t="s">
        <v>167</v>
      </c>
      <c r="E42" s="14">
        <v>1.25</v>
      </c>
      <c r="F42" s="14">
        <f t="shared" si="16"/>
        <v>37500</v>
      </c>
      <c r="G42" s="14">
        <f>F42</f>
        <v>37500</v>
      </c>
      <c r="H42" s="14"/>
      <c r="I42" s="14"/>
      <c r="J42" s="26">
        <f t="shared" si="17"/>
        <v>37500</v>
      </c>
    </row>
    <row r="43" spans="1:11" s="27" customFormat="1" ht="39">
      <c r="A43" s="70" t="s">
        <v>148</v>
      </c>
      <c r="B43" s="36" t="s">
        <v>168</v>
      </c>
      <c r="C43" s="24">
        <v>15</v>
      </c>
      <c r="D43" s="24" t="s">
        <v>123</v>
      </c>
      <c r="E43" s="25">
        <v>250</v>
      </c>
      <c r="F43" s="25">
        <f t="shared" si="16"/>
        <v>3750</v>
      </c>
      <c r="G43" s="25">
        <f>F43</f>
        <v>3750</v>
      </c>
      <c r="H43" s="25"/>
      <c r="I43" s="25"/>
      <c r="J43" s="26">
        <f t="shared" si="17"/>
        <v>3750</v>
      </c>
    </row>
    <row r="44" spans="1:11" ht="104">
      <c r="A44" s="6"/>
      <c r="B44" s="22" t="s">
        <v>169</v>
      </c>
      <c r="C44" s="8"/>
      <c r="D44" s="8"/>
      <c r="E44" s="9"/>
      <c r="F44" s="9">
        <f>SUM(F45:F51)</f>
        <v>7300</v>
      </c>
      <c r="G44" s="9">
        <f t="shared" ref="G44:J44" si="18">SUM(G45:G51)</f>
        <v>7300</v>
      </c>
      <c r="H44" s="9">
        <f t="shared" si="18"/>
        <v>0</v>
      </c>
      <c r="I44" s="9">
        <f t="shared" si="18"/>
        <v>0</v>
      </c>
      <c r="J44" s="9">
        <f t="shared" si="18"/>
        <v>7300</v>
      </c>
    </row>
    <row r="45" spans="1:11" s="27" customFormat="1" ht="65">
      <c r="A45" s="23"/>
      <c r="B45" s="36" t="s">
        <v>170</v>
      </c>
      <c r="C45" s="24">
        <v>0</v>
      </c>
      <c r="D45" s="24" t="s">
        <v>123</v>
      </c>
      <c r="E45" s="25">
        <v>0</v>
      </c>
      <c r="F45" s="25">
        <f t="shared" ref="F45:F50" si="19">E45*C45</f>
        <v>0</v>
      </c>
      <c r="G45" s="25">
        <f>F45</f>
        <v>0</v>
      </c>
      <c r="H45" s="25"/>
      <c r="I45" s="25"/>
      <c r="J45" s="26">
        <f t="shared" ref="J45:J51" si="20">SUM(G45:I45)</f>
        <v>0</v>
      </c>
    </row>
    <row r="46" spans="1:11" ht="39">
      <c r="A46" s="18" t="s">
        <v>101</v>
      </c>
      <c r="B46" s="36" t="s">
        <v>171</v>
      </c>
      <c r="C46" s="13">
        <v>10</v>
      </c>
      <c r="D46" s="13" t="s">
        <v>172</v>
      </c>
      <c r="E46" s="14">
        <v>100</v>
      </c>
      <c r="F46" s="14">
        <f t="shared" si="19"/>
        <v>1000</v>
      </c>
      <c r="G46" s="14">
        <f>F46</f>
        <v>1000</v>
      </c>
      <c r="H46" s="14"/>
      <c r="I46" s="14"/>
      <c r="J46" s="26">
        <f t="shared" si="20"/>
        <v>1000</v>
      </c>
    </row>
    <row r="47" spans="1:11" ht="52">
      <c r="A47" s="18" t="s">
        <v>173</v>
      </c>
      <c r="B47" s="36" t="s">
        <v>174</v>
      </c>
      <c r="C47" s="13">
        <v>12</v>
      </c>
      <c r="D47" s="13" t="s">
        <v>123</v>
      </c>
      <c r="E47" s="14">
        <v>250</v>
      </c>
      <c r="F47" s="14">
        <f t="shared" si="19"/>
        <v>3000</v>
      </c>
      <c r="G47" s="14">
        <f>F47</f>
        <v>3000</v>
      </c>
      <c r="H47" s="14"/>
      <c r="I47" s="14"/>
      <c r="J47" s="26">
        <f t="shared" si="20"/>
        <v>3000</v>
      </c>
    </row>
    <row r="48" spans="1:11" s="27" customFormat="1" ht="39">
      <c r="A48" s="23" t="s">
        <v>101</v>
      </c>
      <c r="B48" s="36" t="s">
        <v>175</v>
      </c>
      <c r="C48" s="24">
        <v>12</v>
      </c>
      <c r="D48" s="24" t="s">
        <v>123</v>
      </c>
      <c r="E48" s="25">
        <v>50</v>
      </c>
      <c r="F48" s="25">
        <f t="shared" si="19"/>
        <v>600</v>
      </c>
      <c r="G48" s="25">
        <f>F48</f>
        <v>600</v>
      </c>
      <c r="H48" s="25"/>
      <c r="I48" s="25"/>
      <c r="J48" s="26">
        <f t="shared" si="20"/>
        <v>600</v>
      </c>
    </row>
    <row r="49" spans="1:11" s="27" customFormat="1" ht="14">
      <c r="A49" s="23"/>
      <c r="B49" s="36" t="s">
        <v>176</v>
      </c>
      <c r="C49" s="24"/>
      <c r="D49" s="24"/>
      <c r="E49" s="25"/>
      <c r="F49" s="25">
        <f t="shared" si="19"/>
        <v>0</v>
      </c>
      <c r="G49" s="25"/>
      <c r="H49" s="25"/>
      <c r="I49" s="25"/>
      <c r="J49" s="26">
        <f t="shared" si="20"/>
        <v>0</v>
      </c>
    </row>
    <row r="50" spans="1:11" s="27" customFormat="1" ht="26">
      <c r="A50" s="70" t="s">
        <v>148</v>
      </c>
      <c r="B50" s="36" t="s">
        <v>177</v>
      </c>
      <c r="C50" s="24">
        <v>12</v>
      </c>
      <c r="D50" s="24" t="s">
        <v>123</v>
      </c>
      <c r="E50" s="25">
        <v>225</v>
      </c>
      <c r="F50" s="25">
        <f t="shared" si="19"/>
        <v>2700</v>
      </c>
      <c r="G50" s="25">
        <f>F50</f>
        <v>2700</v>
      </c>
      <c r="H50" s="25"/>
      <c r="I50" s="25"/>
      <c r="J50" s="26">
        <f t="shared" si="20"/>
        <v>2700</v>
      </c>
    </row>
    <row r="51" spans="1:11" s="27" customFormat="1" ht="39">
      <c r="A51" s="23"/>
      <c r="B51" s="36" t="s">
        <v>178</v>
      </c>
      <c r="C51" s="24"/>
      <c r="D51" s="24"/>
      <c r="E51" s="25"/>
      <c r="F51" s="25"/>
      <c r="G51" s="25"/>
      <c r="H51" s="25"/>
      <c r="I51" s="25"/>
      <c r="J51" s="26">
        <f t="shared" si="20"/>
        <v>0</v>
      </c>
    </row>
    <row r="52" spans="1:11" s="27" customFormat="1" ht="91">
      <c r="A52" s="23"/>
      <c r="B52" s="22" t="s">
        <v>179</v>
      </c>
      <c r="C52" s="24"/>
      <c r="D52" s="24"/>
      <c r="E52" s="25"/>
      <c r="F52" s="9">
        <f>SUM(F53:F55)</f>
        <v>7050</v>
      </c>
      <c r="G52" s="9">
        <f t="shared" ref="G52:J52" si="21">SUM(G53:G55)</f>
        <v>7050</v>
      </c>
      <c r="H52" s="9">
        <f t="shared" si="21"/>
        <v>0</v>
      </c>
      <c r="I52" s="9">
        <f t="shared" si="21"/>
        <v>0</v>
      </c>
      <c r="J52" s="9">
        <f t="shared" si="21"/>
        <v>7050</v>
      </c>
    </row>
    <row r="53" spans="1:11" s="27" customFormat="1" ht="65">
      <c r="A53" s="70" t="s">
        <v>148</v>
      </c>
      <c r="B53" s="36" t="s">
        <v>180</v>
      </c>
      <c r="C53" s="24">
        <v>8</v>
      </c>
      <c r="D53" s="24" t="s">
        <v>123</v>
      </c>
      <c r="E53" s="25">
        <v>100</v>
      </c>
      <c r="F53" s="25">
        <f>E53*C53</f>
        <v>800</v>
      </c>
      <c r="G53" s="25">
        <f>F53</f>
        <v>800</v>
      </c>
      <c r="H53" s="25"/>
      <c r="I53" s="25"/>
      <c r="J53" s="69">
        <f>SUM(G53:I53)</f>
        <v>800</v>
      </c>
    </row>
    <row r="54" spans="1:11" s="27" customFormat="1" ht="14">
      <c r="A54" s="23"/>
      <c r="B54" s="36" t="s">
        <v>181</v>
      </c>
      <c r="C54" s="24"/>
      <c r="D54" s="24"/>
      <c r="E54" s="25"/>
      <c r="F54" s="25">
        <f t="shared" ref="F54:F55" si="22">E54*C54</f>
        <v>0</v>
      </c>
      <c r="G54" s="25"/>
      <c r="H54" s="25"/>
      <c r="I54" s="25"/>
      <c r="J54" s="69">
        <f t="shared" ref="J54:J55" si="23">SUM(G54:I54)</f>
        <v>0</v>
      </c>
    </row>
    <row r="55" spans="1:11" s="27" customFormat="1" ht="26">
      <c r="A55" s="23" t="s">
        <v>101</v>
      </c>
      <c r="B55" s="36" t="s">
        <v>182</v>
      </c>
      <c r="C55" s="24">
        <v>5</v>
      </c>
      <c r="D55" s="24" t="s">
        <v>183</v>
      </c>
      <c r="E55" s="25">
        <f>50*25</f>
        <v>1250</v>
      </c>
      <c r="F55" s="25">
        <f t="shared" si="22"/>
        <v>6250</v>
      </c>
      <c r="G55" s="25">
        <f>F55</f>
        <v>6250</v>
      </c>
      <c r="H55" s="25"/>
      <c r="I55" s="25"/>
      <c r="J55" s="69">
        <f t="shared" si="23"/>
        <v>6250</v>
      </c>
    </row>
    <row r="56" spans="1:11" ht="14.25" customHeight="1">
      <c r="A56" s="307" t="s">
        <v>113</v>
      </c>
      <c r="B56" s="307"/>
      <c r="C56" s="8"/>
      <c r="D56" s="8"/>
      <c r="E56" s="8"/>
      <c r="F56" s="9">
        <f>SUM(F8,F13,F23,F27)</f>
        <v>584383.5</v>
      </c>
      <c r="G56" s="9">
        <f>SUM(G8,G13,G23,G27)</f>
        <v>349883.5</v>
      </c>
      <c r="H56" s="9">
        <f>SUM(H8,H13,H23,H27)</f>
        <v>66500</v>
      </c>
      <c r="I56" s="9">
        <f>SUM(I8,I13,I23,I27)</f>
        <v>168000</v>
      </c>
      <c r="J56" s="9">
        <f>SUM(J8,J13,J23,J27)</f>
        <v>563383.5</v>
      </c>
      <c r="K56" s="73"/>
    </row>
    <row r="57" spans="1:11" ht="26.25" customHeight="1">
      <c r="A57" s="307" t="s">
        <v>184</v>
      </c>
      <c r="B57" s="307"/>
      <c r="C57" s="8"/>
      <c r="D57" s="8"/>
      <c r="E57" s="8"/>
      <c r="F57" s="8"/>
      <c r="G57" s="28">
        <f>G56/F56</f>
        <v>0.59872241430498974</v>
      </c>
      <c r="H57" s="28">
        <f>H56/F56</f>
        <v>0.11379513624186857</v>
      </c>
      <c r="I57" s="28">
        <f>I56/F56</f>
        <v>0.28748244945314166</v>
      </c>
      <c r="J57" s="28">
        <f>SUM(G57:I57)</f>
        <v>1</v>
      </c>
    </row>
    <row r="58" spans="1:11">
      <c r="G58" s="72"/>
    </row>
    <row r="59" spans="1:11">
      <c r="G59" s="32"/>
      <c r="H59" s="34"/>
      <c r="J59" s="35"/>
      <c r="K59" s="2" t="s">
        <v>185</v>
      </c>
    </row>
    <row r="60" spans="1:11">
      <c r="G60" s="32"/>
    </row>
  </sheetData>
  <autoFilter ref="A8:K60" xr:uid="{00000000-0009-0000-0000-000001000000}"/>
  <mergeCells count="15">
    <mergeCell ref="A1:J1"/>
    <mergeCell ref="A2:J2"/>
    <mergeCell ref="A3:B3"/>
    <mergeCell ref="C3:J3"/>
    <mergeCell ref="A4:B4"/>
    <mergeCell ref="C4:J4"/>
    <mergeCell ref="A9:A12"/>
    <mergeCell ref="A56:B56"/>
    <mergeCell ref="A57:B57"/>
    <mergeCell ref="A14:A22"/>
    <mergeCell ref="A5:J5"/>
    <mergeCell ref="A6:B7"/>
    <mergeCell ref="C6:F6"/>
    <mergeCell ref="G6:I6"/>
    <mergeCell ref="J6:J7"/>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4"/>
  <sheetViews>
    <sheetView workbookViewId="0">
      <selection activeCell="E35" sqref="E35"/>
    </sheetView>
  </sheetViews>
  <sheetFormatPr baseColWidth="10" defaultColWidth="11" defaultRowHeight="14"/>
  <cols>
    <col min="1" max="1" width="3.5" bestFit="1" customWidth="1"/>
    <col min="2" max="2" width="22.33203125" bestFit="1" customWidth="1"/>
    <col min="3" max="3" width="8" bestFit="1" customWidth="1"/>
    <col min="4" max="4" width="14.75" bestFit="1" customWidth="1"/>
    <col min="5" max="5" width="15.5" bestFit="1" customWidth="1"/>
    <col min="6" max="6" width="14.58203125" bestFit="1" customWidth="1"/>
    <col min="7" max="7" width="12.5" bestFit="1" customWidth="1"/>
    <col min="8" max="9" width="9.25" bestFit="1" customWidth="1"/>
    <col min="10" max="10" width="11" style="65"/>
  </cols>
  <sheetData>
    <row r="1" spans="1:10">
      <c r="A1" s="328" t="s">
        <v>186</v>
      </c>
      <c r="B1" s="328"/>
      <c r="C1" s="328"/>
      <c r="D1" s="328"/>
      <c r="E1" s="328"/>
      <c r="F1" s="328"/>
      <c r="G1" s="328"/>
      <c r="H1" s="328"/>
      <c r="I1" s="328"/>
    </row>
    <row r="2" spans="1:10">
      <c r="A2" s="330" t="s">
        <v>80</v>
      </c>
      <c r="B2" s="331" t="s">
        <v>187</v>
      </c>
      <c r="C2" s="331" t="s">
        <v>114</v>
      </c>
      <c r="D2" s="331" t="s">
        <v>188</v>
      </c>
      <c r="E2" s="331" t="s">
        <v>10</v>
      </c>
      <c r="F2" s="331" t="s">
        <v>189</v>
      </c>
      <c r="G2" s="331" t="s">
        <v>190</v>
      </c>
      <c r="H2" s="314" t="s">
        <v>191</v>
      </c>
      <c r="I2" s="314"/>
    </row>
    <row r="3" spans="1:10">
      <c r="A3" s="330"/>
      <c r="B3" s="331"/>
      <c r="C3" s="331"/>
      <c r="D3" s="331"/>
      <c r="E3" s="331"/>
      <c r="F3" s="331"/>
      <c r="G3" s="331"/>
      <c r="H3" s="38" t="s">
        <v>117</v>
      </c>
      <c r="I3" s="38" t="s">
        <v>118</v>
      </c>
    </row>
    <row r="4" spans="1:10">
      <c r="A4" s="39">
        <v>1</v>
      </c>
      <c r="B4" s="39" t="s">
        <v>192</v>
      </c>
      <c r="C4" s="40"/>
      <c r="D4" s="40"/>
      <c r="E4" s="40"/>
      <c r="F4" s="41"/>
      <c r="G4" s="42">
        <f>SUM(G5:G9)</f>
        <v>10800</v>
      </c>
      <c r="H4" s="42">
        <f t="shared" ref="H4:I4" si="0">SUM(H5:H9)</f>
        <v>0</v>
      </c>
      <c r="I4" s="42">
        <f t="shared" si="0"/>
        <v>10800</v>
      </c>
    </row>
    <row r="5" spans="1:10">
      <c r="A5" s="43">
        <v>1.1000000000000001</v>
      </c>
      <c r="B5" s="43" t="s">
        <v>193</v>
      </c>
      <c r="C5" s="64">
        <f>J5/D5</f>
        <v>15</v>
      </c>
      <c r="D5" s="44">
        <v>2000</v>
      </c>
      <c r="E5" s="45" t="s">
        <v>194</v>
      </c>
      <c r="F5" s="46">
        <v>100</v>
      </c>
      <c r="G5" s="46">
        <f>F5*C5</f>
        <v>1500</v>
      </c>
      <c r="H5" s="46"/>
      <c r="I5" s="46">
        <f>G5</f>
        <v>1500</v>
      </c>
      <c r="J5" s="66">
        <v>30000</v>
      </c>
    </row>
    <row r="6" spans="1:10">
      <c r="A6" s="43">
        <v>1.2</v>
      </c>
      <c r="B6" s="43" t="s">
        <v>195</v>
      </c>
      <c r="C6" s="71">
        <v>10</v>
      </c>
      <c r="D6" s="47"/>
      <c r="E6" s="48" t="s">
        <v>194</v>
      </c>
      <c r="F6" s="46">
        <v>100</v>
      </c>
      <c r="G6" s="46">
        <f t="shared" ref="G6:G9" si="1">F6*C6</f>
        <v>1000</v>
      </c>
      <c r="H6" s="46"/>
      <c r="I6" s="46">
        <f t="shared" ref="I6:I9" si="2">G6</f>
        <v>1000</v>
      </c>
    </row>
    <row r="7" spans="1:10">
      <c r="A7" s="43">
        <v>1.3</v>
      </c>
      <c r="B7" s="43" t="s">
        <v>196</v>
      </c>
      <c r="C7" s="71">
        <v>43</v>
      </c>
      <c r="D7" s="47">
        <v>700</v>
      </c>
      <c r="E7" s="48" t="s">
        <v>194</v>
      </c>
      <c r="F7" s="46">
        <v>100</v>
      </c>
      <c r="G7" s="46">
        <f t="shared" si="1"/>
        <v>4300</v>
      </c>
      <c r="H7" s="46"/>
      <c r="I7" s="46">
        <f t="shared" si="2"/>
        <v>4300</v>
      </c>
    </row>
    <row r="8" spans="1:10">
      <c r="A8" s="43">
        <v>1.4</v>
      </c>
      <c r="B8" s="49" t="s">
        <v>197</v>
      </c>
      <c r="C8" s="71">
        <f>J5/D8</f>
        <v>30</v>
      </c>
      <c r="D8" s="47">
        <v>1000</v>
      </c>
      <c r="E8" s="48" t="s">
        <v>194</v>
      </c>
      <c r="F8" s="46">
        <v>100</v>
      </c>
      <c r="G8" s="46">
        <f t="shared" si="1"/>
        <v>3000</v>
      </c>
      <c r="H8" s="46"/>
      <c r="I8" s="46">
        <f t="shared" si="2"/>
        <v>3000</v>
      </c>
    </row>
    <row r="9" spans="1:10">
      <c r="A9" s="43">
        <v>1.5</v>
      </c>
      <c r="B9" s="49" t="s">
        <v>198</v>
      </c>
      <c r="C9" s="71">
        <v>10</v>
      </c>
      <c r="D9" s="47"/>
      <c r="E9" s="48" t="s">
        <v>194</v>
      </c>
      <c r="F9" s="46">
        <v>100</v>
      </c>
      <c r="G9" s="46">
        <f t="shared" si="1"/>
        <v>1000</v>
      </c>
      <c r="H9" s="46"/>
      <c r="I9" s="46">
        <f t="shared" si="2"/>
        <v>1000</v>
      </c>
    </row>
    <row r="10" spans="1:10">
      <c r="A10" s="39">
        <v>2</v>
      </c>
      <c r="B10" s="39" t="s">
        <v>199</v>
      </c>
      <c r="C10" s="50"/>
      <c r="D10" s="50"/>
      <c r="E10" s="50"/>
      <c r="F10" s="51"/>
      <c r="G10" s="42">
        <f>SUM(G11:G13)</f>
        <v>12975</v>
      </c>
      <c r="H10" s="42">
        <f t="shared" ref="H10:I10" si="3">SUM(H11:H13)</f>
        <v>12975</v>
      </c>
      <c r="I10" s="42">
        <f t="shared" si="3"/>
        <v>0</v>
      </c>
    </row>
    <row r="11" spans="1:10">
      <c r="A11" s="43">
        <v>2.1</v>
      </c>
      <c r="B11" s="52" t="s">
        <v>200</v>
      </c>
      <c r="C11" s="45">
        <f>J11/20000</f>
        <v>2.5</v>
      </c>
      <c r="D11" s="45"/>
      <c r="E11" s="45" t="s">
        <v>201</v>
      </c>
      <c r="F11" s="46">
        <v>4000</v>
      </c>
      <c r="G11" s="46">
        <f>F11*C11</f>
        <v>10000</v>
      </c>
      <c r="H11" s="46">
        <f>G11</f>
        <v>10000</v>
      </c>
      <c r="I11" s="46"/>
      <c r="J11" s="66">
        <v>50000</v>
      </c>
    </row>
    <row r="12" spans="1:10">
      <c r="A12" s="43">
        <v>2.2000000000000002</v>
      </c>
      <c r="B12" s="52" t="s">
        <v>202</v>
      </c>
      <c r="C12" s="45">
        <f>J12/15000</f>
        <v>2</v>
      </c>
      <c r="D12" s="45"/>
      <c r="E12" s="45" t="s">
        <v>201</v>
      </c>
      <c r="F12" s="46">
        <v>1000</v>
      </c>
      <c r="G12" s="46">
        <f t="shared" ref="G12:G13" si="4">F12*C12</f>
        <v>2000</v>
      </c>
      <c r="H12" s="46">
        <f t="shared" ref="H12:H13" si="5">G12</f>
        <v>2000</v>
      </c>
      <c r="I12" s="46"/>
      <c r="J12" s="66">
        <v>30000</v>
      </c>
    </row>
    <row r="13" spans="1:10" ht="25">
      <c r="A13" s="43">
        <v>2.2999999999999998</v>
      </c>
      <c r="B13" s="52" t="s">
        <v>203</v>
      </c>
      <c r="C13" s="45">
        <f>J5/D13</f>
        <v>30</v>
      </c>
      <c r="D13" s="45">
        <v>1000</v>
      </c>
      <c r="E13" s="45" t="s">
        <v>204</v>
      </c>
      <c r="F13" s="46">
        <v>32.5</v>
      </c>
      <c r="G13" s="46">
        <f t="shared" si="4"/>
        <v>975</v>
      </c>
      <c r="H13" s="46">
        <f t="shared" si="5"/>
        <v>975</v>
      </c>
      <c r="I13" s="46"/>
    </row>
    <row r="14" spans="1:10">
      <c r="A14" s="39">
        <v>3</v>
      </c>
      <c r="B14" s="39" t="s">
        <v>205</v>
      </c>
      <c r="C14" s="50"/>
      <c r="D14" s="50"/>
      <c r="E14" s="50"/>
      <c r="F14" s="51"/>
      <c r="G14" s="42">
        <f>SUM(G15:G19)</f>
        <v>13000</v>
      </c>
      <c r="H14" s="42">
        <f t="shared" ref="H14:I14" si="6">SUM(H15:H19)</f>
        <v>0</v>
      </c>
      <c r="I14" s="42">
        <f t="shared" si="6"/>
        <v>13000</v>
      </c>
    </row>
    <row r="15" spans="1:10">
      <c r="A15" s="53">
        <v>3.1</v>
      </c>
      <c r="B15" s="53" t="s">
        <v>206</v>
      </c>
      <c r="C15" s="48">
        <v>1</v>
      </c>
      <c r="D15" s="48"/>
      <c r="E15" s="48" t="s">
        <v>207</v>
      </c>
      <c r="F15" s="54">
        <v>2500</v>
      </c>
      <c r="G15" s="54">
        <f>F15*C15</f>
        <v>2500</v>
      </c>
      <c r="H15" s="48"/>
      <c r="I15" s="54">
        <f>G15</f>
        <v>2500</v>
      </c>
    </row>
    <row r="16" spans="1:10">
      <c r="A16" s="53">
        <v>3.2</v>
      </c>
      <c r="B16" s="53" t="s">
        <v>208</v>
      </c>
      <c r="C16" s="48">
        <v>1</v>
      </c>
      <c r="D16" s="48"/>
      <c r="E16" s="48" t="s">
        <v>207</v>
      </c>
      <c r="F16" s="54">
        <v>2000</v>
      </c>
      <c r="G16" s="54">
        <f t="shared" ref="G16:G19" si="7">F16*C16</f>
        <v>2000</v>
      </c>
      <c r="H16" s="48"/>
      <c r="I16" s="54">
        <f t="shared" ref="I16:I19" si="8">G16</f>
        <v>2000</v>
      </c>
    </row>
    <row r="17" spans="1:10">
      <c r="A17" s="53">
        <v>3.3</v>
      </c>
      <c r="B17" s="53" t="s">
        <v>209</v>
      </c>
      <c r="C17" s="48">
        <v>1</v>
      </c>
      <c r="D17" s="48"/>
      <c r="E17" s="48" t="s">
        <v>207</v>
      </c>
      <c r="F17" s="54">
        <v>1500</v>
      </c>
      <c r="G17" s="54">
        <f t="shared" si="7"/>
        <v>1500</v>
      </c>
      <c r="H17" s="48"/>
      <c r="I17" s="54">
        <f t="shared" si="8"/>
        <v>1500</v>
      </c>
    </row>
    <row r="18" spans="1:10">
      <c r="A18" s="53">
        <v>3.4</v>
      </c>
      <c r="B18" s="53" t="s">
        <v>210</v>
      </c>
      <c r="C18" s="48">
        <v>1</v>
      </c>
      <c r="D18" s="48"/>
      <c r="E18" s="48" t="s">
        <v>207</v>
      </c>
      <c r="F18" s="54">
        <v>5000</v>
      </c>
      <c r="G18" s="54">
        <f t="shared" si="7"/>
        <v>5000</v>
      </c>
      <c r="H18" s="54"/>
      <c r="I18" s="54">
        <f t="shared" si="8"/>
        <v>5000</v>
      </c>
    </row>
    <row r="19" spans="1:10">
      <c r="A19" s="53">
        <v>3.5</v>
      </c>
      <c r="B19" s="53" t="s">
        <v>211</v>
      </c>
      <c r="C19" s="48">
        <v>1</v>
      </c>
      <c r="D19" s="48"/>
      <c r="E19" s="48" t="s">
        <v>207</v>
      </c>
      <c r="F19" s="54">
        <v>2000</v>
      </c>
      <c r="G19" s="54">
        <f t="shared" si="7"/>
        <v>2000</v>
      </c>
      <c r="H19" s="54"/>
      <c r="I19" s="54">
        <f t="shared" si="8"/>
        <v>2000</v>
      </c>
    </row>
    <row r="20" spans="1:10">
      <c r="A20" s="39">
        <v>4</v>
      </c>
      <c r="B20" s="39" t="s">
        <v>212</v>
      </c>
      <c r="C20" s="55"/>
      <c r="D20" s="55"/>
      <c r="E20" s="55"/>
      <c r="F20" s="56"/>
      <c r="G20" s="42">
        <f>SUM(G21:G23)</f>
        <v>5500</v>
      </c>
      <c r="H20" s="42">
        <f t="shared" ref="H20:I20" si="9">SUM(H21:H23)</f>
        <v>2600</v>
      </c>
      <c r="I20" s="42">
        <f t="shared" si="9"/>
        <v>2900</v>
      </c>
    </row>
    <row r="21" spans="1:10">
      <c r="A21" s="43">
        <v>4.0999999999999996</v>
      </c>
      <c r="B21" s="49" t="s">
        <v>213</v>
      </c>
      <c r="C21" s="47">
        <v>1</v>
      </c>
      <c r="D21" s="47"/>
      <c r="E21" s="48" t="s">
        <v>207</v>
      </c>
      <c r="F21" s="57">
        <v>500</v>
      </c>
      <c r="G21" s="46">
        <f>F21*C21</f>
        <v>500</v>
      </c>
      <c r="H21" s="46"/>
      <c r="I21" s="46">
        <f>G21</f>
        <v>500</v>
      </c>
    </row>
    <row r="22" spans="1:10" ht="25">
      <c r="A22" s="43">
        <v>4.2</v>
      </c>
      <c r="B22" s="53" t="s">
        <v>214</v>
      </c>
      <c r="C22" s="47">
        <v>200</v>
      </c>
      <c r="D22" s="47"/>
      <c r="E22" s="48" t="s">
        <v>215</v>
      </c>
      <c r="F22" s="57">
        <v>13</v>
      </c>
      <c r="G22" s="46">
        <f t="shared" ref="G22:G23" si="10">F22*C22</f>
        <v>2600</v>
      </c>
      <c r="H22" s="46">
        <f>G22</f>
        <v>2600</v>
      </c>
      <c r="I22" s="44"/>
    </row>
    <row r="23" spans="1:10" ht="37.5">
      <c r="A23" s="43">
        <v>4.3</v>
      </c>
      <c r="B23" s="53" t="s">
        <v>216</v>
      </c>
      <c r="C23" s="47">
        <v>30</v>
      </c>
      <c r="D23" s="47"/>
      <c r="E23" s="48" t="s">
        <v>217</v>
      </c>
      <c r="F23" s="57">
        <v>80</v>
      </c>
      <c r="G23" s="46">
        <f t="shared" si="10"/>
        <v>2400</v>
      </c>
      <c r="H23" s="44"/>
      <c r="I23" s="46">
        <f>G23</f>
        <v>2400</v>
      </c>
    </row>
    <row r="24" spans="1:10">
      <c r="A24" s="332" t="s">
        <v>106</v>
      </c>
      <c r="B24" s="332"/>
      <c r="C24" s="332"/>
      <c r="D24" s="332"/>
      <c r="E24" s="332"/>
      <c r="F24" s="332"/>
      <c r="G24" s="58">
        <f>SUM(G20,G14,G10,G4)</f>
        <v>42275</v>
      </c>
      <c r="H24" s="58">
        <f t="shared" ref="H24:I24" si="11">SUM(H20,H14,H10,H4)</f>
        <v>15575</v>
      </c>
      <c r="I24" s="58">
        <f t="shared" si="11"/>
        <v>26700</v>
      </c>
    </row>
    <row r="27" spans="1:10" ht="14.5" thickBot="1">
      <c r="A27" s="329" t="s">
        <v>218</v>
      </c>
      <c r="B27" s="329"/>
      <c r="C27" s="329"/>
      <c r="D27" s="329"/>
      <c r="E27" s="329"/>
      <c r="F27" s="329"/>
      <c r="G27" s="329"/>
      <c r="H27" s="329"/>
      <c r="I27" s="329"/>
      <c r="J27" s="329"/>
    </row>
    <row r="28" spans="1:10">
      <c r="A28" s="59"/>
      <c r="B28" s="60"/>
      <c r="C28" s="60"/>
      <c r="D28" s="60"/>
      <c r="E28" s="60"/>
      <c r="F28" s="60"/>
      <c r="G28" s="60"/>
      <c r="H28" s="324" t="s">
        <v>219</v>
      </c>
      <c r="I28" s="325"/>
      <c r="J28" s="326"/>
    </row>
    <row r="29" spans="1:10" ht="26">
      <c r="A29" s="61" t="s">
        <v>220</v>
      </c>
      <c r="B29" s="61" t="s">
        <v>187</v>
      </c>
      <c r="C29" s="61" t="s">
        <v>114</v>
      </c>
      <c r="D29" s="61" t="s">
        <v>221</v>
      </c>
      <c r="E29" s="61" t="s">
        <v>10</v>
      </c>
      <c r="F29" s="61" t="s">
        <v>222</v>
      </c>
      <c r="G29" s="61" t="s">
        <v>223</v>
      </c>
      <c r="H29" s="38" t="s">
        <v>117</v>
      </c>
      <c r="I29" s="38" t="s">
        <v>118</v>
      </c>
      <c r="J29" s="67" t="s">
        <v>113</v>
      </c>
    </row>
    <row r="30" spans="1:10" ht="25">
      <c r="A30" s="44">
        <v>1.1000000000000001</v>
      </c>
      <c r="B30" s="53" t="s">
        <v>224</v>
      </c>
      <c r="C30" s="47">
        <v>30</v>
      </c>
      <c r="D30" s="47"/>
      <c r="E30" s="48" t="s">
        <v>225</v>
      </c>
      <c r="F30" s="57">
        <v>250</v>
      </c>
      <c r="G30" s="46">
        <f>F30*C30</f>
        <v>7500</v>
      </c>
      <c r="H30" s="46"/>
      <c r="I30" s="46">
        <f>G30</f>
        <v>7500</v>
      </c>
      <c r="J30" s="68">
        <f>SUM(H30:I30)</f>
        <v>7500</v>
      </c>
    </row>
    <row r="31" spans="1:10" ht="25">
      <c r="A31" s="44">
        <v>1.2</v>
      </c>
      <c r="B31" s="53" t="s">
        <v>226</v>
      </c>
      <c r="C31" s="62">
        <v>2083</v>
      </c>
      <c r="D31" s="47"/>
      <c r="E31" s="48" t="s">
        <v>227</v>
      </c>
      <c r="F31" s="57">
        <v>29.5</v>
      </c>
      <c r="G31" s="46">
        <f t="shared" ref="G31:G33" si="12">F31*C31</f>
        <v>61448.5</v>
      </c>
      <c r="H31" s="46">
        <f>G31</f>
        <v>61448.5</v>
      </c>
      <c r="I31" s="44"/>
      <c r="J31" s="68">
        <f>SUM(H31:I31)</f>
        <v>61448.5</v>
      </c>
    </row>
    <row r="32" spans="1:10" ht="25">
      <c r="A32" s="44">
        <v>1.3</v>
      </c>
      <c r="B32" s="53" t="s">
        <v>228</v>
      </c>
      <c r="C32" s="47">
        <v>1</v>
      </c>
      <c r="D32" s="47"/>
      <c r="E32" s="48" t="s">
        <v>143</v>
      </c>
      <c r="F32" s="57">
        <v>5000</v>
      </c>
      <c r="G32" s="46">
        <f t="shared" si="12"/>
        <v>5000</v>
      </c>
      <c r="H32" s="46">
        <f>G32</f>
        <v>5000</v>
      </c>
      <c r="I32" s="44"/>
      <c r="J32" s="68">
        <f>SUM(H32:I32)</f>
        <v>5000</v>
      </c>
    </row>
    <row r="33" spans="1:10" ht="75">
      <c r="A33" s="44">
        <v>1.4</v>
      </c>
      <c r="B33" s="53" t="s">
        <v>229</v>
      </c>
      <c r="C33" s="47">
        <v>1</v>
      </c>
      <c r="D33" s="47"/>
      <c r="E33" s="48" t="s">
        <v>143</v>
      </c>
      <c r="F33" s="57">
        <v>15000</v>
      </c>
      <c r="G33" s="46">
        <f t="shared" si="12"/>
        <v>15000</v>
      </c>
      <c r="H33" s="46">
        <f>G33</f>
        <v>15000</v>
      </c>
      <c r="I33" s="44"/>
      <c r="J33" s="68">
        <f>SUM(H33:I33)</f>
        <v>15000</v>
      </c>
    </row>
    <row r="34" spans="1:10">
      <c r="A34" s="327" t="s">
        <v>230</v>
      </c>
      <c r="B34" s="327"/>
      <c r="C34" s="327"/>
      <c r="D34" s="327"/>
      <c r="E34" s="327"/>
      <c r="F34" s="327"/>
      <c r="G34" s="63">
        <f>SUM(G30:G33)</f>
        <v>88948.5</v>
      </c>
      <c r="H34" s="63">
        <f t="shared" ref="H34:J34" si="13">SUM(H30:H33)</f>
        <v>81448.5</v>
      </c>
      <c r="I34" s="63">
        <f t="shared" si="13"/>
        <v>7500</v>
      </c>
      <c r="J34" s="63">
        <f t="shared" si="13"/>
        <v>88948.5</v>
      </c>
    </row>
  </sheetData>
  <mergeCells count="13">
    <mergeCell ref="H28:J28"/>
    <mergeCell ref="A34:F34"/>
    <mergeCell ref="A1:I1"/>
    <mergeCell ref="A27:J27"/>
    <mergeCell ref="A2:A3"/>
    <mergeCell ref="B2:B3"/>
    <mergeCell ref="C2:C3"/>
    <mergeCell ref="D2:D3"/>
    <mergeCell ref="E2:E3"/>
    <mergeCell ref="F2:F3"/>
    <mergeCell ref="G2:G3"/>
    <mergeCell ref="H2:I2"/>
    <mergeCell ref="A24:F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144FBE7825FA498058B210EBAF46EC" ma:contentTypeVersion="13" ma:contentTypeDescription="Create a new document." ma:contentTypeScope="" ma:versionID="4731463f1ae7afa9335e3972d3c1d9bb">
  <xsd:schema xmlns:xsd="http://www.w3.org/2001/XMLSchema" xmlns:xs="http://www.w3.org/2001/XMLSchema" xmlns:p="http://schemas.microsoft.com/office/2006/metadata/properties" xmlns:ns3="c4e85555-4b4b-4564-b2c6-1abdcc71bd99" xmlns:ns4="52b295b9-fabf-4e07-be7a-f84a14c27be6" targetNamespace="http://schemas.microsoft.com/office/2006/metadata/properties" ma:root="true" ma:fieldsID="c40149fbe18bc427730ae841ca4e03a7" ns3:_="" ns4:_="">
    <xsd:import namespace="c4e85555-4b4b-4564-b2c6-1abdcc71bd99"/>
    <xsd:import namespace="52b295b9-fabf-4e07-be7a-f84a14c27be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e85555-4b4b-4564-b2c6-1abdcc71bd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b295b9-fabf-4e07-be7a-f84a14c27be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19B773-B48A-4BBD-A66B-F2085A9968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e85555-4b4b-4564-b2c6-1abdcc71bd99"/>
    <ds:schemaRef ds:uri="52b295b9-fabf-4e07-be7a-f84a14c27b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7F05B6-66F3-43D9-9127-41EDDC03EBE6}">
  <ds:schemaRefs>
    <ds:schemaRef ds:uri="http://schemas.microsoft.com/sharepoint/v3/contenttype/forms"/>
  </ds:schemaRefs>
</ds:datastoreItem>
</file>

<file path=customXml/itemProps3.xml><?xml version="1.0" encoding="utf-8"?>
<ds:datastoreItem xmlns:ds="http://schemas.openxmlformats.org/officeDocument/2006/customXml" ds:itemID="{783C181F-C644-4C7F-8E1B-0D5BADC6A8AD}">
  <ds:schemaRefs>
    <ds:schemaRef ds:uri="http://purl.org/dc/dcmitype/"/>
    <ds:schemaRef ds:uri="http://schemas.microsoft.com/office/2006/metadata/properties"/>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52b295b9-fabf-4e07-be7a-f84a14c27be6"/>
    <ds:schemaRef ds:uri="c4e85555-4b4b-4564-b2c6-1abdcc71bd9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Marco Lógico</vt:lpstr>
      <vt:lpstr>Presupuesto</vt:lpstr>
      <vt:lpstr>lista</vt:lpstr>
      <vt:lpstr>Anexo 1 Presupuesto detallado</vt:lpstr>
      <vt:lpstr>Anexo 2. Vivero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BERMUDEZ Paola</dc:creator>
  <cp:keywords/>
  <dc:description/>
  <cp:lastModifiedBy>FCG Guatemala</cp:lastModifiedBy>
  <cp:revision/>
  <cp:lastPrinted>2024-04-19T20:36:06Z</cp:lastPrinted>
  <dcterms:created xsi:type="dcterms:W3CDTF">2019-07-08T19:44:39Z</dcterms:created>
  <dcterms:modified xsi:type="dcterms:W3CDTF">2024-05-01T00:48:08Z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0x010100CA144FBE7825FA498058B210EBAF46EC</vt:lpwstr>
  </property>
</Properties>
</file>